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5955" activeTab="1"/>
  </bookViews>
  <sheets>
    <sheet name="Chart1" sheetId="4" r:id="rId1"/>
    <sheet name="Chart2" sheetId="5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1" i="1"/>
  <c r="L2" i="1" l="1"/>
  <c r="M2" i="1" s="1"/>
  <c r="J2" i="1"/>
  <c r="K2" i="1" s="1"/>
  <c r="H2" i="1"/>
  <c r="I2" i="1" s="1"/>
  <c r="E3" i="1"/>
  <c r="F2" i="1"/>
  <c r="G2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  <c r="F3" i="1" l="1"/>
  <c r="G3" i="1" s="1"/>
  <c r="J3" i="1"/>
  <c r="K3" i="1" s="1"/>
  <c r="H3" i="1"/>
  <c r="I3" i="1" s="1"/>
  <c r="L3" i="1"/>
  <c r="M3" i="1" s="1"/>
  <c r="E4" i="1"/>
  <c r="F4" i="1" l="1"/>
  <c r="G4" i="1" s="1"/>
  <c r="J4" i="1"/>
  <c r="K4" i="1" s="1"/>
  <c r="H4" i="1"/>
  <c r="I4" i="1" s="1"/>
  <c r="L4" i="1"/>
  <c r="M4" i="1" s="1"/>
  <c r="E5" i="1"/>
  <c r="E6" i="1" l="1"/>
  <c r="F5" i="1"/>
  <c r="G5" i="1" s="1"/>
  <c r="J5" i="1"/>
  <c r="K5" i="1" s="1"/>
  <c r="H5" i="1"/>
  <c r="I5" i="1" s="1"/>
  <c r="L5" i="1"/>
  <c r="M5" i="1" s="1"/>
  <c r="E7" i="1" l="1"/>
  <c r="F6" i="1"/>
  <c r="G6" i="1" s="1"/>
  <c r="J6" i="1"/>
  <c r="K6" i="1" s="1"/>
  <c r="H6" i="1"/>
  <c r="I6" i="1" s="1"/>
  <c r="L6" i="1"/>
  <c r="M6" i="1" s="1"/>
  <c r="E8" i="1" l="1"/>
  <c r="F7" i="1"/>
  <c r="G7" i="1" s="1"/>
  <c r="J7" i="1"/>
  <c r="K7" i="1" s="1"/>
  <c r="H7" i="1"/>
  <c r="I7" i="1" s="1"/>
  <c r="L7" i="1"/>
  <c r="M7" i="1" s="1"/>
  <c r="E9" i="1" l="1"/>
  <c r="F8" i="1"/>
  <c r="G8" i="1" s="1"/>
  <c r="J8" i="1"/>
  <c r="K8" i="1" s="1"/>
  <c r="H8" i="1"/>
  <c r="I8" i="1" s="1"/>
  <c r="L8" i="1"/>
  <c r="M8" i="1" s="1"/>
  <c r="E10" i="1" l="1"/>
  <c r="F9" i="1"/>
  <c r="G9" i="1" s="1"/>
  <c r="J9" i="1"/>
  <c r="K9" i="1" s="1"/>
  <c r="H9" i="1"/>
  <c r="I9" i="1" s="1"/>
  <c r="L9" i="1"/>
  <c r="M9" i="1" s="1"/>
  <c r="E11" i="1" l="1"/>
  <c r="F10" i="1"/>
  <c r="G10" i="1" s="1"/>
  <c r="J10" i="1"/>
  <c r="K10" i="1" s="1"/>
  <c r="H10" i="1"/>
  <c r="I10" i="1" s="1"/>
  <c r="L10" i="1"/>
  <c r="M10" i="1" s="1"/>
  <c r="E12" i="1" l="1"/>
  <c r="F11" i="1"/>
  <c r="G11" i="1" s="1"/>
  <c r="J11" i="1"/>
  <c r="K11" i="1" s="1"/>
  <c r="H11" i="1"/>
  <c r="I11" i="1" s="1"/>
  <c r="L11" i="1"/>
  <c r="M11" i="1" s="1"/>
  <c r="E13" i="1" l="1"/>
  <c r="F12" i="1"/>
  <c r="G12" i="1" s="1"/>
  <c r="J12" i="1"/>
  <c r="K12" i="1" s="1"/>
  <c r="H12" i="1"/>
  <c r="I12" i="1" s="1"/>
  <c r="L12" i="1"/>
  <c r="M12" i="1" s="1"/>
  <c r="E14" i="1" l="1"/>
  <c r="F13" i="1"/>
  <c r="G13" i="1" s="1"/>
  <c r="J13" i="1"/>
  <c r="K13" i="1" s="1"/>
  <c r="H13" i="1"/>
  <c r="I13" i="1" s="1"/>
  <c r="L13" i="1"/>
  <c r="M13" i="1" s="1"/>
  <c r="E15" i="1" l="1"/>
  <c r="F14" i="1"/>
  <c r="G14" i="1" s="1"/>
  <c r="J14" i="1"/>
  <c r="K14" i="1" s="1"/>
  <c r="H14" i="1"/>
  <c r="I14" i="1" s="1"/>
  <c r="L14" i="1"/>
  <c r="M14" i="1" s="1"/>
  <c r="E16" i="1" l="1"/>
  <c r="F15" i="1"/>
  <c r="G15" i="1" s="1"/>
  <c r="J15" i="1"/>
  <c r="K15" i="1" s="1"/>
  <c r="H15" i="1"/>
  <c r="I15" i="1" s="1"/>
  <c r="L15" i="1"/>
  <c r="M15" i="1" s="1"/>
  <c r="E17" i="1" l="1"/>
  <c r="F16" i="1"/>
  <c r="G16" i="1" s="1"/>
  <c r="J16" i="1"/>
  <c r="K16" i="1" s="1"/>
  <c r="H16" i="1"/>
  <c r="I16" i="1" s="1"/>
  <c r="L16" i="1"/>
  <c r="M16" i="1" s="1"/>
  <c r="E18" i="1" l="1"/>
  <c r="F17" i="1"/>
  <c r="G17" i="1" s="1"/>
  <c r="J17" i="1"/>
  <c r="K17" i="1" s="1"/>
  <c r="H17" i="1"/>
  <c r="I17" i="1" s="1"/>
  <c r="L17" i="1"/>
  <c r="M17" i="1" s="1"/>
  <c r="E19" i="1" l="1"/>
  <c r="F18" i="1"/>
  <c r="G18" i="1" s="1"/>
  <c r="J18" i="1"/>
  <c r="K18" i="1" s="1"/>
  <c r="H18" i="1"/>
  <c r="I18" i="1" s="1"/>
  <c r="L18" i="1"/>
  <c r="M18" i="1" s="1"/>
  <c r="E20" i="1" l="1"/>
  <c r="F19" i="1"/>
  <c r="G19" i="1" s="1"/>
  <c r="J19" i="1"/>
  <c r="K19" i="1" s="1"/>
  <c r="H19" i="1"/>
  <c r="I19" i="1" s="1"/>
  <c r="L19" i="1"/>
  <c r="M19" i="1" s="1"/>
  <c r="E21" i="1" l="1"/>
  <c r="F20" i="1"/>
  <c r="G20" i="1" s="1"/>
  <c r="J20" i="1"/>
  <c r="K20" i="1" s="1"/>
  <c r="H20" i="1"/>
  <c r="I20" i="1" s="1"/>
  <c r="L20" i="1"/>
  <c r="M20" i="1" s="1"/>
  <c r="E22" i="1" l="1"/>
  <c r="F21" i="1"/>
  <c r="G21" i="1" s="1"/>
  <c r="J21" i="1"/>
  <c r="K21" i="1" s="1"/>
  <c r="H21" i="1"/>
  <c r="I21" i="1" s="1"/>
  <c r="L21" i="1"/>
  <c r="M21" i="1" s="1"/>
  <c r="E23" i="1" l="1"/>
  <c r="F22" i="1"/>
  <c r="G22" i="1" s="1"/>
  <c r="J22" i="1"/>
  <c r="K22" i="1" s="1"/>
  <c r="H22" i="1"/>
  <c r="I22" i="1" s="1"/>
  <c r="L22" i="1"/>
  <c r="M22" i="1" s="1"/>
  <c r="E24" i="1" l="1"/>
  <c r="F23" i="1"/>
  <c r="G23" i="1" s="1"/>
  <c r="J23" i="1"/>
  <c r="K23" i="1" s="1"/>
  <c r="H23" i="1"/>
  <c r="I23" i="1" s="1"/>
  <c r="L23" i="1"/>
  <c r="M23" i="1" s="1"/>
  <c r="E25" i="1" l="1"/>
  <c r="F24" i="1"/>
  <c r="G24" i="1" s="1"/>
  <c r="J24" i="1"/>
  <c r="K24" i="1" s="1"/>
  <c r="H24" i="1"/>
  <c r="I24" i="1" s="1"/>
  <c r="L24" i="1"/>
  <c r="M24" i="1" s="1"/>
  <c r="E26" i="1" l="1"/>
  <c r="F25" i="1"/>
  <c r="G25" i="1" s="1"/>
  <c r="J25" i="1"/>
  <c r="K25" i="1" s="1"/>
  <c r="H25" i="1"/>
  <c r="I25" i="1" s="1"/>
  <c r="L25" i="1"/>
  <c r="M25" i="1" s="1"/>
  <c r="E27" i="1" l="1"/>
  <c r="F26" i="1"/>
  <c r="G26" i="1" s="1"/>
  <c r="J26" i="1"/>
  <c r="K26" i="1" s="1"/>
  <c r="H26" i="1"/>
  <c r="I26" i="1" s="1"/>
  <c r="L26" i="1"/>
  <c r="M26" i="1" s="1"/>
  <c r="E28" i="1" l="1"/>
  <c r="F27" i="1"/>
  <c r="G27" i="1" s="1"/>
  <c r="J27" i="1"/>
  <c r="K27" i="1" s="1"/>
  <c r="H27" i="1"/>
  <c r="I27" i="1" s="1"/>
  <c r="L27" i="1"/>
  <c r="M27" i="1" s="1"/>
  <c r="E29" i="1" l="1"/>
  <c r="F28" i="1"/>
  <c r="G28" i="1" s="1"/>
  <c r="J28" i="1"/>
  <c r="K28" i="1" s="1"/>
  <c r="H28" i="1"/>
  <c r="I28" i="1" s="1"/>
  <c r="L28" i="1"/>
  <c r="M28" i="1" s="1"/>
  <c r="E30" i="1" l="1"/>
  <c r="F29" i="1"/>
  <c r="G29" i="1" s="1"/>
  <c r="J29" i="1"/>
  <c r="K29" i="1" s="1"/>
  <c r="H29" i="1"/>
  <c r="I29" i="1" s="1"/>
  <c r="L29" i="1"/>
  <c r="M29" i="1" s="1"/>
  <c r="E31" i="1" l="1"/>
  <c r="F30" i="1"/>
  <c r="G30" i="1" s="1"/>
  <c r="J30" i="1"/>
  <c r="K30" i="1" s="1"/>
  <c r="H30" i="1"/>
  <c r="I30" i="1" s="1"/>
  <c r="L30" i="1"/>
  <c r="M30" i="1" s="1"/>
  <c r="E32" i="1" l="1"/>
  <c r="F31" i="1"/>
  <c r="G31" i="1" s="1"/>
  <c r="J31" i="1"/>
  <c r="K31" i="1" s="1"/>
  <c r="H31" i="1"/>
  <c r="I31" i="1" s="1"/>
  <c r="L31" i="1"/>
  <c r="M31" i="1" s="1"/>
  <c r="E33" i="1" l="1"/>
  <c r="F32" i="1"/>
  <c r="G32" i="1" s="1"/>
  <c r="J32" i="1"/>
  <c r="K32" i="1" s="1"/>
  <c r="H32" i="1"/>
  <c r="I32" i="1" s="1"/>
  <c r="L32" i="1"/>
  <c r="M32" i="1" s="1"/>
  <c r="E34" i="1" l="1"/>
  <c r="F33" i="1"/>
  <c r="G33" i="1" s="1"/>
  <c r="J33" i="1"/>
  <c r="K33" i="1" s="1"/>
  <c r="H33" i="1"/>
  <c r="I33" i="1" s="1"/>
  <c r="L33" i="1"/>
  <c r="M33" i="1" s="1"/>
  <c r="E35" i="1" l="1"/>
  <c r="F34" i="1"/>
  <c r="G34" i="1" s="1"/>
  <c r="J34" i="1"/>
  <c r="K34" i="1" s="1"/>
  <c r="H34" i="1"/>
  <c r="I34" i="1" s="1"/>
  <c r="L34" i="1"/>
  <c r="M34" i="1" s="1"/>
  <c r="E36" i="1" l="1"/>
  <c r="F35" i="1"/>
  <c r="G35" i="1" s="1"/>
  <c r="J35" i="1"/>
  <c r="K35" i="1" s="1"/>
  <c r="H35" i="1"/>
  <c r="I35" i="1" s="1"/>
  <c r="L35" i="1"/>
  <c r="M35" i="1" s="1"/>
  <c r="E37" i="1" l="1"/>
  <c r="F36" i="1"/>
  <c r="G36" i="1" s="1"/>
  <c r="J36" i="1"/>
  <c r="K36" i="1" s="1"/>
  <c r="H36" i="1"/>
  <c r="I36" i="1" s="1"/>
  <c r="L36" i="1"/>
  <c r="M36" i="1" s="1"/>
  <c r="E38" i="1" l="1"/>
  <c r="F37" i="1"/>
  <c r="G37" i="1" s="1"/>
  <c r="J37" i="1"/>
  <c r="K37" i="1" s="1"/>
  <c r="H37" i="1"/>
  <c r="I37" i="1" s="1"/>
  <c r="L37" i="1"/>
  <c r="M37" i="1" s="1"/>
  <c r="E39" i="1" l="1"/>
  <c r="F38" i="1"/>
  <c r="G38" i="1" s="1"/>
  <c r="J38" i="1"/>
  <c r="K38" i="1" s="1"/>
  <c r="H38" i="1"/>
  <c r="I38" i="1" s="1"/>
  <c r="L38" i="1"/>
  <c r="M38" i="1" s="1"/>
  <c r="E40" i="1" l="1"/>
  <c r="F39" i="1"/>
  <c r="G39" i="1" s="1"/>
  <c r="J39" i="1"/>
  <c r="K39" i="1" s="1"/>
  <c r="H39" i="1"/>
  <c r="I39" i="1" s="1"/>
  <c r="L39" i="1"/>
  <c r="M39" i="1" s="1"/>
  <c r="E41" i="1" l="1"/>
  <c r="F40" i="1"/>
  <c r="G40" i="1" s="1"/>
  <c r="J40" i="1"/>
  <c r="K40" i="1" s="1"/>
  <c r="H40" i="1"/>
  <c r="I40" i="1" s="1"/>
  <c r="L40" i="1"/>
  <c r="M40" i="1" s="1"/>
  <c r="E42" i="1" l="1"/>
  <c r="F41" i="1"/>
  <c r="G41" i="1" s="1"/>
  <c r="J41" i="1"/>
  <c r="K41" i="1" s="1"/>
  <c r="H41" i="1"/>
  <c r="I41" i="1" s="1"/>
  <c r="L41" i="1"/>
  <c r="M41" i="1" s="1"/>
  <c r="E43" i="1" l="1"/>
  <c r="F42" i="1"/>
  <c r="G42" i="1" s="1"/>
  <c r="J42" i="1"/>
  <c r="K42" i="1" s="1"/>
  <c r="H42" i="1"/>
  <c r="I42" i="1" s="1"/>
  <c r="L42" i="1"/>
  <c r="M42" i="1" s="1"/>
  <c r="E44" i="1" l="1"/>
  <c r="F43" i="1"/>
  <c r="G43" i="1" s="1"/>
  <c r="J43" i="1"/>
  <c r="K43" i="1" s="1"/>
  <c r="H43" i="1"/>
  <c r="I43" i="1" s="1"/>
  <c r="L43" i="1"/>
  <c r="M43" i="1" s="1"/>
  <c r="E45" i="1" l="1"/>
  <c r="F44" i="1"/>
  <c r="G44" i="1" s="1"/>
  <c r="J44" i="1"/>
  <c r="K44" i="1" s="1"/>
  <c r="H44" i="1"/>
  <c r="I44" i="1" s="1"/>
  <c r="L44" i="1"/>
  <c r="M44" i="1" s="1"/>
  <c r="E46" i="1" l="1"/>
  <c r="F45" i="1"/>
  <c r="G45" i="1" s="1"/>
  <c r="H45" i="1"/>
  <c r="I45" i="1" s="1"/>
  <c r="J45" i="1"/>
  <c r="K45" i="1" s="1"/>
  <c r="L45" i="1"/>
  <c r="M45" i="1" s="1"/>
  <c r="E47" i="1" l="1"/>
  <c r="J46" i="1"/>
  <c r="K46" i="1" s="1"/>
  <c r="F46" i="1"/>
  <c r="G46" i="1" s="1"/>
  <c r="H46" i="1"/>
  <c r="I46" i="1" s="1"/>
  <c r="L46" i="1"/>
  <c r="M46" i="1" s="1"/>
  <c r="E48" i="1" l="1"/>
  <c r="F47" i="1"/>
  <c r="G47" i="1" s="1"/>
  <c r="J47" i="1"/>
  <c r="K47" i="1" s="1"/>
  <c r="H47" i="1"/>
  <c r="I47" i="1" s="1"/>
  <c r="L47" i="1"/>
  <c r="M47" i="1" s="1"/>
  <c r="E49" i="1" l="1"/>
  <c r="F48" i="1"/>
  <c r="G48" i="1" s="1"/>
  <c r="J48" i="1"/>
  <c r="K48" i="1" s="1"/>
  <c r="H48" i="1"/>
  <c r="I48" i="1" s="1"/>
  <c r="L48" i="1"/>
  <c r="M48" i="1" s="1"/>
  <c r="F49" i="1" l="1"/>
  <c r="G49" i="1" s="1"/>
  <c r="J49" i="1"/>
  <c r="K49" i="1" s="1"/>
  <c r="H49" i="1"/>
  <c r="I49" i="1" s="1"/>
  <c r="L49" i="1"/>
  <c r="M49" i="1" s="1"/>
</calcChain>
</file>

<file path=xl/sharedStrings.xml><?xml version="1.0" encoding="utf-8"?>
<sst xmlns="http://schemas.openxmlformats.org/spreadsheetml/2006/main" count="53" uniqueCount="42">
  <si>
    <t>year</t>
  </si>
  <si>
    <t>month</t>
  </si>
  <si>
    <t>throuput</t>
  </si>
  <si>
    <t>y</t>
  </si>
  <si>
    <t>t</t>
  </si>
  <si>
    <t>X2</t>
  </si>
  <si>
    <t>X3</t>
  </si>
  <si>
    <t>X4</t>
  </si>
  <si>
    <t>X5</t>
  </si>
  <si>
    <t>X6</t>
  </si>
  <si>
    <t>X7</t>
  </si>
  <si>
    <t>X8</t>
  </si>
  <si>
    <t>X9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</si>
  <si>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</si>
  <si>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</si>
  <si>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</si>
  <si>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</si>
  <si>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</si>
  <si>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</si>
  <si>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</si>
  <si>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</si>
  <si>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</si>
  <si>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</si>
  <si>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</si>
  <si>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</si>
  <si>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</si>
  <si>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</si>
  <si>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</si>
  <si>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</si>
  <si>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</si>
  <si>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</si>
  <si>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</si>
  <si>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</si>
  <si>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</si>
  <si>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</si>
  <si>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</si>
  <si>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</si>
  <si>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</si>
  <si>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</si>
  <si>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</si>
  <si>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</si>
  <si>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Y-hat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</si>
</sst>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vs Month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y</c:v>
                </c:pt>
              </c:strCache>
            </c:strRef>
          </c:tx>
          <c:val>
            <c:numRef>
              <c:f>Sheet1!$D$2:$D$49</c:f>
              <c:numCache>
                <c:formatCode>General</c:formatCode>
                <c:ptCount val="48"/>
                <c:pt idx="0">
                  <c:v>160.554</c:v>
                </c:pt>
                <c:pt idx="1">
                  <c:v>128.75399999999999</c:v>
                </c:pt>
                <c:pt idx="2">
                  <c:v>174.98599999999999</c:v>
                </c:pt>
                <c:pt idx="3">
                  <c:v>168.483</c:v>
                </c:pt>
                <c:pt idx="4">
                  <c:v>169.2</c:v>
                </c:pt>
                <c:pt idx="5">
                  <c:v>167.68700000000001</c:v>
                </c:pt>
                <c:pt idx="6">
                  <c:v>168.04</c:v>
                </c:pt>
                <c:pt idx="7">
                  <c:v>161.34200000000001</c:v>
                </c:pt>
                <c:pt idx="8">
                  <c:v>166.411</c:v>
                </c:pt>
                <c:pt idx="9">
                  <c:v>179.179</c:v>
                </c:pt>
                <c:pt idx="10">
                  <c:v>174.20599999999999</c:v>
                </c:pt>
                <c:pt idx="11">
                  <c:v>181.86600000000001</c:v>
                </c:pt>
                <c:pt idx="12">
                  <c:v>151.20699999999999</c:v>
                </c:pt>
                <c:pt idx="13">
                  <c:v>157.977</c:v>
                </c:pt>
                <c:pt idx="14">
                  <c:v>180.57499999999999</c:v>
                </c:pt>
                <c:pt idx="15">
                  <c:v>180.16</c:v>
                </c:pt>
                <c:pt idx="16">
                  <c:v>187.08600000000001</c:v>
                </c:pt>
                <c:pt idx="17">
                  <c:v>181.93199999999999</c:v>
                </c:pt>
                <c:pt idx="18">
                  <c:v>178.173</c:v>
                </c:pt>
                <c:pt idx="19">
                  <c:v>162.251</c:v>
                </c:pt>
                <c:pt idx="20">
                  <c:v>168.18899999999999</c:v>
                </c:pt>
                <c:pt idx="21">
                  <c:v>175.916</c:v>
                </c:pt>
                <c:pt idx="22">
                  <c:v>176.44399999999999</c:v>
                </c:pt>
                <c:pt idx="23">
                  <c:v>170.28299999999999</c:v>
                </c:pt>
                <c:pt idx="24">
                  <c:v>183.44499999999999</c:v>
                </c:pt>
                <c:pt idx="25">
                  <c:v>120.651</c:v>
                </c:pt>
                <c:pt idx="26">
                  <c:v>177.44300000000001</c:v>
                </c:pt>
                <c:pt idx="27">
                  <c:v>177.87100000000001</c:v>
                </c:pt>
                <c:pt idx="28">
                  <c:v>181.86199999999999</c:v>
                </c:pt>
                <c:pt idx="29">
                  <c:v>181.58799999999999</c:v>
                </c:pt>
                <c:pt idx="30">
                  <c:v>168.31299999999999</c:v>
                </c:pt>
                <c:pt idx="31">
                  <c:v>171.90600000000001</c:v>
                </c:pt>
                <c:pt idx="32">
                  <c:v>171.18299999999999</c:v>
                </c:pt>
                <c:pt idx="33">
                  <c:v>187.184</c:v>
                </c:pt>
                <c:pt idx="34">
                  <c:v>181.89</c:v>
                </c:pt>
                <c:pt idx="35">
                  <c:v>188.12200000000001</c:v>
                </c:pt>
                <c:pt idx="36">
                  <c:v>168.202</c:v>
                </c:pt>
                <c:pt idx="37">
                  <c:v>153.66300000000001</c:v>
                </c:pt>
                <c:pt idx="38">
                  <c:v>178.49100000000001</c:v>
                </c:pt>
                <c:pt idx="39">
                  <c:v>184.17500000000001</c:v>
                </c:pt>
                <c:pt idx="40">
                  <c:v>180.71600000000001</c:v>
                </c:pt>
                <c:pt idx="41">
                  <c:v>176.876</c:v>
                </c:pt>
                <c:pt idx="42">
                  <c:v>174.22200000000001</c:v>
                </c:pt>
                <c:pt idx="43">
                  <c:v>178.453</c:v>
                </c:pt>
                <c:pt idx="44">
                  <c:v>182.47399999999999</c:v>
                </c:pt>
                <c:pt idx="45">
                  <c:v>178.9</c:v>
                </c:pt>
                <c:pt idx="46">
                  <c:v>180.107</c:v>
                </c:pt>
                <c:pt idx="47">
                  <c:v>192.53899999999999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6816"/>
        <c:axId val="70388352"/>
      </c:lineChart>
      <c:catAx>
        <c:axId val="7038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0388352"/>
        <c:crosses val="autoZero"/>
        <c:auto val="1"/>
        <c:lblAlgn val="ctr"/>
        <c:lblOffset val="100"/>
        <c:noMultiLvlLbl val="0"/>
      </c:catAx>
      <c:valAx>
        <c:axId val="70388352"/>
        <c:scaling>
          <c:orientation val="minMax"/>
          <c:max val="200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38681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Data and Fitted Equation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Sheet1!$AG$1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Sheet1!$AF$2:$AF$80</c:f>
              <c:numCache>
                <c:formatCode>General</c:formatCode>
                <c:ptCount val="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Sheet1!$AG$2:$AG$80</c:f>
              <c:numCache>
                <c:formatCode>General</c:formatCode>
                <c:ptCount val="79"/>
                <c:pt idx="0">
                  <c:v>160.554</c:v>
                </c:pt>
                <c:pt idx="1">
                  <c:v>128.75399999999999</c:v>
                </c:pt>
                <c:pt idx="2">
                  <c:v>174.98599999999999</c:v>
                </c:pt>
                <c:pt idx="3">
                  <c:v>168.483</c:v>
                </c:pt>
                <c:pt idx="4">
                  <c:v>169.2</c:v>
                </c:pt>
                <c:pt idx="5">
                  <c:v>167.68700000000001</c:v>
                </c:pt>
                <c:pt idx="6">
                  <c:v>168.04</c:v>
                </c:pt>
                <c:pt idx="7">
                  <c:v>161.34200000000001</c:v>
                </c:pt>
                <c:pt idx="8">
                  <c:v>166.411</c:v>
                </c:pt>
                <c:pt idx="9">
                  <c:v>179.179</c:v>
                </c:pt>
                <c:pt idx="10">
                  <c:v>174.20599999999999</c:v>
                </c:pt>
                <c:pt idx="11">
                  <c:v>181.86600000000001</c:v>
                </c:pt>
                <c:pt idx="12">
                  <c:v>151.20699999999999</c:v>
                </c:pt>
                <c:pt idx="13">
                  <c:v>157.977</c:v>
                </c:pt>
                <c:pt idx="14">
                  <c:v>180.57499999999999</c:v>
                </c:pt>
                <c:pt idx="15">
                  <c:v>180.16</c:v>
                </c:pt>
                <c:pt idx="16">
                  <c:v>187.08600000000001</c:v>
                </c:pt>
                <c:pt idx="17">
                  <c:v>181.93199999999999</c:v>
                </c:pt>
                <c:pt idx="18">
                  <c:v>178.173</c:v>
                </c:pt>
                <c:pt idx="19">
                  <c:v>162.251</c:v>
                </c:pt>
                <c:pt idx="20">
                  <c:v>168.18899999999999</c:v>
                </c:pt>
                <c:pt idx="21">
                  <c:v>175.916</c:v>
                </c:pt>
                <c:pt idx="22">
                  <c:v>176.44399999999999</c:v>
                </c:pt>
                <c:pt idx="23">
                  <c:v>170.28299999999999</c:v>
                </c:pt>
                <c:pt idx="24">
                  <c:v>183.44499999999999</c:v>
                </c:pt>
                <c:pt idx="25">
                  <c:v>120.651</c:v>
                </c:pt>
                <c:pt idx="26">
                  <c:v>177.44300000000001</c:v>
                </c:pt>
                <c:pt idx="27">
                  <c:v>177.87100000000001</c:v>
                </c:pt>
                <c:pt idx="28">
                  <c:v>181.86199999999999</c:v>
                </c:pt>
                <c:pt idx="29">
                  <c:v>181.58799999999999</c:v>
                </c:pt>
                <c:pt idx="30">
                  <c:v>168.31299999999999</c:v>
                </c:pt>
                <c:pt idx="31">
                  <c:v>171.90600000000001</c:v>
                </c:pt>
                <c:pt idx="32">
                  <c:v>171.18299999999999</c:v>
                </c:pt>
                <c:pt idx="33">
                  <c:v>187.184</c:v>
                </c:pt>
                <c:pt idx="34">
                  <c:v>181.89</c:v>
                </c:pt>
                <c:pt idx="35">
                  <c:v>188.12200000000001</c:v>
                </c:pt>
                <c:pt idx="36">
                  <c:v>168.202</c:v>
                </c:pt>
                <c:pt idx="37">
                  <c:v>153.66300000000001</c:v>
                </c:pt>
                <c:pt idx="38">
                  <c:v>178.49100000000001</c:v>
                </c:pt>
                <c:pt idx="39">
                  <c:v>184.17500000000001</c:v>
                </c:pt>
                <c:pt idx="40">
                  <c:v>180.71600000000001</c:v>
                </c:pt>
                <c:pt idx="41">
                  <c:v>176.876</c:v>
                </c:pt>
                <c:pt idx="42">
                  <c:v>174.22200000000001</c:v>
                </c:pt>
                <c:pt idx="43">
                  <c:v>178.453</c:v>
                </c:pt>
                <c:pt idx="44">
                  <c:v>182.47399999999999</c:v>
                </c:pt>
                <c:pt idx="45">
                  <c:v>178.9</c:v>
                </c:pt>
                <c:pt idx="46">
                  <c:v>180.107</c:v>
                </c:pt>
                <c:pt idx="47">
                  <c:v>192.53899999999999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Sheet1!$AH$1</c:f>
              <c:strCache>
                <c:ptCount val="1"/>
                <c:pt idx="0">
                  <c:v>Y-hat</c:v>
                </c:pt>
              </c:strCache>
            </c:strRef>
          </c:tx>
          <c:marker>
            <c:symbol val="none"/>
          </c:marker>
          <c:xVal>
            <c:numRef>
              <c:f>Sheet1!$AF$2:$AF$80</c:f>
              <c:numCache>
                <c:formatCode>General</c:formatCode>
                <c:ptCount val="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Sheet1!$AH$2:$AH$80</c:f>
              <c:numCache>
                <c:formatCode>General</c:formatCode>
                <c:ptCount val="79"/>
                <c:pt idx="0">
                  <c:v>152.31223502797235</c:v>
                </c:pt>
                <c:pt idx="1">
                  <c:v>149.70797051506105</c:v>
                </c:pt>
                <c:pt idx="2">
                  <c:v>160.1952959642415</c:v>
                </c:pt>
                <c:pt idx="3">
                  <c:v>174.55542315129114</c:v>
                </c:pt>
                <c:pt idx="4">
                  <c:v>180.46310976352888</c:v>
                </c:pt>
                <c:pt idx="5">
                  <c:v>174.24632809438705</c:v>
                </c:pt>
                <c:pt idx="6">
                  <c:v>163.89434342656429</c:v>
                </c:pt>
                <c:pt idx="7">
                  <c:v>160.637932741794</c:v>
                </c:pt>
                <c:pt idx="8">
                  <c:v>167.68707069952845</c:v>
                </c:pt>
                <c:pt idx="9">
                  <c:v>177.28884232198607</c:v>
                </c:pt>
                <c:pt idx="10">
                  <c:v>178.81305160093768</c:v>
                </c:pt>
                <c:pt idx="11">
                  <c:v>169.63218601865682</c:v>
                </c:pt>
                <c:pt idx="12">
                  <c:v>157.95124132919969</c:v>
                </c:pt>
                <c:pt idx="13">
                  <c:v>154.86488935080061</c:v>
                </c:pt>
                <c:pt idx="14">
                  <c:v>163.57648367402967</c:v>
                </c:pt>
                <c:pt idx="15">
                  <c:v>176.38053001307929</c:v>
                </c:pt>
                <c:pt idx="16">
                  <c:v>182.22377609982377</c:v>
                </c:pt>
                <c:pt idx="17">
                  <c:v>177.26901223519616</c:v>
                </c:pt>
                <c:pt idx="18">
                  <c:v>168.12985883310026</c:v>
                </c:pt>
                <c:pt idx="19">
                  <c:v>164.85707627908661</c:v>
                </c:pt>
                <c:pt idx="20">
                  <c:v>170.84747484101473</c:v>
                </c:pt>
                <c:pt idx="21">
                  <c:v>179.66931612444603</c:v>
                </c:pt>
                <c:pt idx="22">
                  <c:v>181.75642526362205</c:v>
                </c:pt>
                <c:pt idx="23">
                  <c:v>174.14801239858471</c:v>
                </c:pt>
                <c:pt idx="24">
                  <c:v>163.59024763042706</c:v>
                </c:pt>
                <c:pt idx="25">
                  <c:v>160.02180818654014</c:v>
                </c:pt>
                <c:pt idx="26">
                  <c:v>166.95767138381791</c:v>
                </c:pt>
                <c:pt idx="27">
                  <c:v>178.20563687486748</c:v>
                </c:pt>
                <c:pt idx="28">
                  <c:v>183.98444243611866</c:v>
                </c:pt>
                <c:pt idx="29">
                  <c:v>180.29169637600526</c:v>
                </c:pt>
                <c:pt idx="30">
                  <c:v>172.36537423963631</c:v>
                </c:pt>
                <c:pt idx="31">
                  <c:v>169.07621981637911</c:v>
                </c:pt>
                <c:pt idx="32">
                  <c:v>174.00787898250104</c:v>
                </c:pt>
                <c:pt idx="33">
                  <c:v>182.04978992690593</c:v>
                </c:pt>
                <c:pt idx="34">
                  <c:v>184.69979892630644</c:v>
                </c:pt>
                <c:pt idx="35">
                  <c:v>178.66383877851257</c:v>
                </c:pt>
                <c:pt idx="36">
                  <c:v>169.22925393165445</c:v>
                </c:pt>
                <c:pt idx="37">
                  <c:v>165.17872702227967</c:v>
                </c:pt>
                <c:pt idx="38">
                  <c:v>170.33885909360606</c:v>
                </c:pt>
                <c:pt idx="39">
                  <c:v>180.03074373665564</c:v>
                </c:pt>
                <c:pt idx="40">
                  <c:v>185.7451087724136</c:v>
                </c:pt>
                <c:pt idx="41">
                  <c:v>183.31438051681434</c:v>
                </c:pt>
                <c:pt idx="42">
                  <c:v>176.60088964617228</c:v>
                </c:pt>
                <c:pt idx="43">
                  <c:v>173.29536335367163</c:v>
                </c:pt>
                <c:pt idx="44">
                  <c:v>177.16828312398732</c:v>
                </c:pt>
                <c:pt idx="45">
                  <c:v>184.43026372936581</c:v>
                </c:pt>
                <c:pt idx="46">
                  <c:v>187.64317258899084</c:v>
                </c:pt>
                <c:pt idx="47">
                  <c:v>183.17966515844043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89760"/>
        <c:axId val="112799744"/>
      </c:scatterChart>
      <c:valAx>
        <c:axId val="112789760"/>
        <c:scaling>
          <c:orientation val="minMax"/>
          <c:max val="48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799744"/>
        <c:crosses val="autoZero"/>
        <c:crossBetween val="midCat"/>
        <c:majorUnit val="1"/>
      </c:valAx>
      <c:valAx>
        <c:axId val="112799744"/>
        <c:scaling>
          <c:orientation val="minMax"/>
          <c:max val="20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Container Throughput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789760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opLeftCell="Z1" workbookViewId="0">
      <selection activeCell="AF1" sqref="AF1:AH1048576"/>
    </sheetView>
  </sheetViews>
  <sheetFormatPr defaultRowHeight="15" x14ac:dyDescent="0.25"/>
  <cols>
    <col min="3" max="3" width="9.140625" style="1"/>
  </cols>
  <sheetData>
    <row r="1" spans="1:34" ht="15.75" thickBot="1" x14ac:dyDescent="0.3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S1" t="s">
        <v>13</v>
      </c>
      <c r="AF1" s="5" t="s">
        <v>38</v>
      </c>
      <c r="AG1" s="5" t="str">
        <f>D1</f>
        <v>y</v>
      </c>
      <c r="AH1" s="5" t="s">
        <v>41</v>
      </c>
    </row>
    <row r="2" spans="1:34" ht="15.75" thickBot="1" x14ac:dyDescent="0.3">
      <c r="A2">
        <v>2003</v>
      </c>
      <c r="B2">
        <v>1</v>
      </c>
      <c r="C2" s="1">
        <v>160554</v>
      </c>
      <c r="D2">
        <f>C2/1000</f>
        <v>160.554</v>
      </c>
      <c r="E2">
        <v>1</v>
      </c>
      <c r="F2" s="2">
        <f>SIN(2*PI()*E2/12)</f>
        <v>0.49999999999999994</v>
      </c>
      <c r="G2" s="2">
        <f>E2*F2</f>
        <v>0.49999999999999994</v>
      </c>
      <c r="H2" s="2">
        <f>COS(2*PI()*E2/12)</f>
        <v>0.86602540378443871</v>
      </c>
      <c r="I2" s="2">
        <f>E2*H2</f>
        <v>0.86602540378443871</v>
      </c>
      <c r="J2" s="2">
        <f>SIN(4*PI()*E2/12)</f>
        <v>0.8660254037844386</v>
      </c>
      <c r="K2" s="2">
        <f>E2*J2</f>
        <v>0.8660254037844386</v>
      </c>
      <c r="L2" s="2">
        <f>COS(4*PI()*E2/12)</f>
        <v>0.50000000000000011</v>
      </c>
      <c r="M2" s="2">
        <f>E2*L2</f>
        <v>0.50000000000000011</v>
      </c>
      <c r="AF2" s="3">
        <v>1</v>
      </c>
      <c r="AG2" s="5">
        <f t="shared" ref="AG2:AG49" si="0">D2</f>
        <v>160.554</v>
      </c>
      <c r="AH2" s="3">
        <v>152.31223502797235</v>
      </c>
    </row>
    <row r="3" spans="1:34" ht="15.75" thickBot="1" x14ac:dyDescent="0.3">
      <c r="A3">
        <v>2003</v>
      </c>
      <c r="B3">
        <v>2</v>
      </c>
      <c r="C3" s="1">
        <v>128754</v>
      </c>
      <c r="D3">
        <f t="shared" ref="D3:D49" si="1">C3/1000</f>
        <v>128.75399999999999</v>
      </c>
      <c r="E3">
        <f>E2+1</f>
        <v>2</v>
      </c>
      <c r="F3" s="2">
        <f t="shared" ref="F3:F49" si="2">SIN(2*PI()*E3/12)</f>
        <v>0.8660254037844386</v>
      </c>
      <c r="G3" s="2">
        <f t="shared" ref="G3:G49" si="3">E3*F3</f>
        <v>1.7320508075688772</v>
      </c>
      <c r="H3" s="2">
        <f t="shared" ref="H3:H49" si="4">COS(2*PI()*E3/12)</f>
        <v>0.50000000000000011</v>
      </c>
      <c r="I3" s="2">
        <f t="shared" ref="I3:I49" si="5">E3*H3</f>
        <v>1.0000000000000002</v>
      </c>
      <c r="J3" s="2">
        <f t="shared" ref="J3:J49" si="6">SIN(4*PI()*E3/12)</f>
        <v>0.86602540378443871</v>
      </c>
      <c r="K3" s="2">
        <f t="shared" ref="K3:K49" si="7">E3*J3</f>
        <v>1.7320508075688774</v>
      </c>
      <c r="L3" s="2">
        <f t="shared" ref="L3:L49" si="8">COS(4*PI()*E3/12)</f>
        <v>-0.49999999999999978</v>
      </c>
      <c r="M3" s="2">
        <f t="shared" ref="M3:M49" si="9">E3*L3</f>
        <v>-0.99999999999999956</v>
      </c>
      <c r="S3" s="6" t="s">
        <v>14</v>
      </c>
      <c r="T3" s="6"/>
      <c r="AF3" s="3">
        <v>2</v>
      </c>
      <c r="AG3" s="5">
        <f t="shared" si="0"/>
        <v>128.75399999999999</v>
      </c>
      <c r="AH3" s="3">
        <v>149.70797051506105</v>
      </c>
    </row>
    <row r="4" spans="1:34" ht="15.75" thickBot="1" x14ac:dyDescent="0.3">
      <c r="A4">
        <v>2003</v>
      </c>
      <c r="B4">
        <v>3</v>
      </c>
      <c r="C4" s="1">
        <v>174986</v>
      </c>
      <c r="D4">
        <f t="shared" si="1"/>
        <v>174.98599999999999</v>
      </c>
      <c r="E4">
        <f t="shared" ref="E4:E49" si="10">E3+1</f>
        <v>3</v>
      </c>
      <c r="F4" s="2">
        <f t="shared" si="2"/>
        <v>1</v>
      </c>
      <c r="G4" s="2">
        <f t="shared" si="3"/>
        <v>3</v>
      </c>
      <c r="H4" s="2">
        <f t="shared" si="4"/>
        <v>6.1257422745431001E-17</v>
      </c>
      <c r="I4" s="2">
        <f t="shared" si="5"/>
        <v>1.83772268236293E-16</v>
      </c>
      <c r="J4" s="2">
        <f t="shared" si="6"/>
        <v>1.22514845490862E-16</v>
      </c>
      <c r="K4" s="2">
        <f t="shared" si="7"/>
        <v>3.67544536472586E-16</v>
      </c>
      <c r="L4" s="2">
        <f t="shared" si="8"/>
        <v>-1</v>
      </c>
      <c r="M4" s="2">
        <f t="shared" si="9"/>
        <v>-3</v>
      </c>
      <c r="S4" s="3" t="s">
        <v>15</v>
      </c>
      <c r="T4" s="3">
        <v>0.69454409278823293</v>
      </c>
      <c r="AF4" s="3">
        <v>3</v>
      </c>
      <c r="AG4" s="5">
        <f t="shared" si="0"/>
        <v>174.98599999999999</v>
      </c>
      <c r="AH4" s="3">
        <v>160.1952959642415</v>
      </c>
    </row>
    <row r="5" spans="1:34" ht="15.75" thickBot="1" x14ac:dyDescent="0.3">
      <c r="A5">
        <v>2003</v>
      </c>
      <c r="B5">
        <v>4</v>
      </c>
      <c r="C5" s="1">
        <v>168483</v>
      </c>
      <c r="D5">
        <f t="shared" si="1"/>
        <v>168.483</v>
      </c>
      <c r="E5">
        <f t="shared" si="10"/>
        <v>4</v>
      </c>
      <c r="F5" s="2">
        <f t="shared" si="2"/>
        <v>0.86602540378443871</v>
      </c>
      <c r="G5" s="2">
        <f t="shared" si="3"/>
        <v>3.4641016151377548</v>
      </c>
      <c r="H5" s="2">
        <f t="shared" si="4"/>
        <v>-0.49999999999999978</v>
      </c>
      <c r="I5" s="2">
        <f t="shared" si="5"/>
        <v>-1.9999999999999991</v>
      </c>
      <c r="J5" s="2">
        <f t="shared" si="6"/>
        <v>-0.86602540378443837</v>
      </c>
      <c r="K5" s="2">
        <f t="shared" si="7"/>
        <v>-3.4641016151377535</v>
      </c>
      <c r="L5" s="2">
        <f t="shared" si="8"/>
        <v>-0.50000000000000044</v>
      </c>
      <c r="M5" s="2">
        <f t="shared" si="9"/>
        <v>-2.0000000000000018</v>
      </c>
      <c r="S5" s="3" t="s">
        <v>16</v>
      </c>
      <c r="T5" s="3">
        <v>0.48239149682702953</v>
      </c>
      <c r="AF5" s="3">
        <v>4</v>
      </c>
      <c r="AG5" s="5">
        <f t="shared" si="0"/>
        <v>168.483</v>
      </c>
      <c r="AH5" s="3">
        <v>174.55542315129114</v>
      </c>
    </row>
    <row r="6" spans="1:34" ht="15.75" thickBot="1" x14ac:dyDescent="0.3">
      <c r="A6">
        <v>2003</v>
      </c>
      <c r="B6">
        <v>5</v>
      </c>
      <c r="C6" s="1">
        <v>169200</v>
      </c>
      <c r="D6">
        <f t="shared" si="1"/>
        <v>169.2</v>
      </c>
      <c r="E6">
        <f t="shared" si="10"/>
        <v>5</v>
      </c>
      <c r="F6" s="2">
        <f t="shared" si="2"/>
        <v>0.49999999999999994</v>
      </c>
      <c r="G6" s="2">
        <f t="shared" si="3"/>
        <v>2.4999999999999996</v>
      </c>
      <c r="H6" s="2">
        <f t="shared" si="4"/>
        <v>-0.86602540378443871</v>
      </c>
      <c r="I6" s="2">
        <f t="shared" si="5"/>
        <v>-4.3301270189221936</v>
      </c>
      <c r="J6" s="2">
        <f t="shared" si="6"/>
        <v>-0.8660254037844386</v>
      </c>
      <c r="K6" s="2">
        <f t="shared" si="7"/>
        <v>-4.3301270189221928</v>
      </c>
      <c r="L6" s="2">
        <f t="shared" si="8"/>
        <v>0.50000000000000011</v>
      </c>
      <c r="M6" s="2">
        <f t="shared" si="9"/>
        <v>2.5000000000000004</v>
      </c>
      <c r="S6" s="3" t="s">
        <v>17</v>
      </c>
      <c r="T6" s="3">
        <v>0.35980000923343125</v>
      </c>
      <c r="AF6" s="3">
        <v>5</v>
      </c>
      <c r="AG6" s="5">
        <f t="shared" si="0"/>
        <v>169.2</v>
      </c>
      <c r="AH6" s="3">
        <v>180.46310976352888</v>
      </c>
    </row>
    <row r="7" spans="1:34" ht="15.75" thickBot="1" x14ac:dyDescent="0.3">
      <c r="A7">
        <v>2003</v>
      </c>
      <c r="B7">
        <v>6</v>
      </c>
      <c r="C7" s="1">
        <v>167687</v>
      </c>
      <c r="D7">
        <f t="shared" si="1"/>
        <v>167.68700000000001</v>
      </c>
      <c r="E7">
        <f t="shared" si="10"/>
        <v>6</v>
      </c>
      <c r="F7" s="2">
        <f t="shared" si="2"/>
        <v>1.22514845490862E-16</v>
      </c>
      <c r="G7" s="2">
        <f t="shared" si="3"/>
        <v>7.3508907294517201E-16</v>
      </c>
      <c r="H7" s="2">
        <f t="shared" si="4"/>
        <v>-1</v>
      </c>
      <c r="I7" s="2">
        <f t="shared" si="5"/>
        <v>-6</v>
      </c>
      <c r="J7" s="2">
        <f t="shared" si="6"/>
        <v>-2.45029690981724E-16</v>
      </c>
      <c r="K7" s="2">
        <f t="shared" si="7"/>
        <v>-1.470178145890344E-15</v>
      </c>
      <c r="L7" s="2">
        <f t="shared" si="8"/>
        <v>1</v>
      </c>
      <c r="M7" s="2">
        <f t="shared" si="9"/>
        <v>6</v>
      </c>
      <c r="S7" s="3" t="s">
        <v>18</v>
      </c>
      <c r="T7" s="3">
        <v>10.807056462846299</v>
      </c>
      <c r="AF7" s="3">
        <v>6</v>
      </c>
      <c r="AG7" s="5">
        <f t="shared" si="0"/>
        <v>167.68700000000001</v>
      </c>
      <c r="AH7" s="3">
        <v>174.24632809438705</v>
      </c>
    </row>
    <row r="8" spans="1:34" ht="15.75" thickBot="1" x14ac:dyDescent="0.3">
      <c r="A8">
        <v>2003</v>
      </c>
      <c r="B8">
        <v>7</v>
      </c>
      <c r="C8" s="1">
        <v>168040</v>
      </c>
      <c r="D8">
        <f t="shared" si="1"/>
        <v>168.04</v>
      </c>
      <c r="E8">
        <f t="shared" si="10"/>
        <v>7</v>
      </c>
      <c r="F8" s="2">
        <f t="shared" si="2"/>
        <v>-0.49999999999999972</v>
      </c>
      <c r="G8" s="2">
        <f t="shared" si="3"/>
        <v>-3.4999999999999982</v>
      </c>
      <c r="H8" s="2">
        <f t="shared" si="4"/>
        <v>-0.86602540378443882</v>
      </c>
      <c r="I8" s="2">
        <f t="shared" si="5"/>
        <v>-6.0621778264910713</v>
      </c>
      <c r="J8" s="2">
        <f t="shared" si="6"/>
        <v>0.86602540378443837</v>
      </c>
      <c r="K8" s="2">
        <f t="shared" si="7"/>
        <v>6.0621778264910686</v>
      </c>
      <c r="L8" s="2">
        <f t="shared" si="8"/>
        <v>0.50000000000000056</v>
      </c>
      <c r="M8" s="2">
        <f t="shared" si="9"/>
        <v>3.500000000000004</v>
      </c>
      <c r="S8" s="4" t="s">
        <v>19</v>
      </c>
      <c r="T8" s="4">
        <v>48</v>
      </c>
      <c r="AF8" s="3">
        <v>7</v>
      </c>
      <c r="AG8" s="5">
        <f t="shared" si="0"/>
        <v>168.04</v>
      </c>
      <c r="AH8" s="3">
        <v>163.89434342656429</v>
      </c>
    </row>
    <row r="9" spans="1:34" ht="15.75" thickBot="1" x14ac:dyDescent="0.3">
      <c r="A9">
        <v>2003</v>
      </c>
      <c r="B9">
        <v>8</v>
      </c>
      <c r="C9" s="1">
        <v>161342</v>
      </c>
      <c r="D9">
        <f t="shared" si="1"/>
        <v>161.34200000000001</v>
      </c>
      <c r="E9">
        <f t="shared" si="10"/>
        <v>8</v>
      </c>
      <c r="F9" s="2">
        <f t="shared" si="2"/>
        <v>-0.86602540378443837</v>
      </c>
      <c r="G9" s="2">
        <f t="shared" si="3"/>
        <v>-6.928203230275507</v>
      </c>
      <c r="H9" s="2">
        <f t="shared" si="4"/>
        <v>-0.50000000000000044</v>
      </c>
      <c r="I9" s="2">
        <f t="shared" si="5"/>
        <v>-4.0000000000000036</v>
      </c>
      <c r="J9" s="2">
        <f t="shared" si="6"/>
        <v>0.86602540378443915</v>
      </c>
      <c r="K9" s="2">
        <f t="shared" si="7"/>
        <v>6.9282032302755132</v>
      </c>
      <c r="L9" s="2">
        <f t="shared" si="8"/>
        <v>-0.49999999999999922</v>
      </c>
      <c r="M9" s="2">
        <f t="shared" si="9"/>
        <v>-3.9999999999999938</v>
      </c>
      <c r="AF9" s="3">
        <v>8</v>
      </c>
      <c r="AG9" s="5">
        <f t="shared" si="0"/>
        <v>161.34200000000001</v>
      </c>
      <c r="AH9" s="3">
        <v>160.637932741794</v>
      </c>
    </row>
    <row r="10" spans="1:34" ht="15.75" thickBot="1" x14ac:dyDescent="0.3">
      <c r="A10">
        <v>2003</v>
      </c>
      <c r="B10">
        <v>9</v>
      </c>
      <c r="C10" s="1">
        <v>166411</v>
      </c>
      <c r="D10">
        <f t="shared" si="1"/>
        <v>166.411</v>
      </c>
      <c r="E10">
        <f t="shared" si="10"/>
        <v>9</v>
      </c>
      <c r="F10" s="2">
        <f t="shared" si="2"/>
        <v>-1</v>
      </c>
      <c r="G10" s="2">
        <f t="shared" si="3"/>
        <v>-9</v>
      </c>
      <c r="H10" s="2">
        <f t="shared" si="4"/>
        <v>-1.83772268236293E-16</v>
      </c>
      <c r="I10" s="2">
        <f t="shared" si="5"/>
        <v>-1.653950414126637E-15</v>
      </c>
      <c r="J10" s="2">
        <f t="shared" si="6"/>
        <v>3.67544536472586E-16</v>
      </c>
      <c r="K10" s="2">
        <f t="shared" si="7"/>
        <v>3.307900828253274E-15</v>
      </c>
      <c r="L10" s="2">
        <f t="shared" si="8"/>
        <v>-1</v>
      </c>
      <c r="M10" s="2">
        <f t="shared" si="9"/>
        <v>-9</v>
      </c>
      <c r="S10" t="s">
        <v>20</v>
      </c>
      <c r="AF10" s="3">
        <v>9</v>
      </c>
      <c r="AG10" s="5">
        <f t="shared" si="0"/>
        <v>166.411</v>
      </c>
      <c r="AH10" s="3">
        <v>167.68707069952845</v>
      </c>
    </row>
    <row r="11" spans="1:34" ht="15.75" thickBot="1" x14ac:dyDescent="0.3">
      <c r="A11">
        <v>2003</v>
      </c>
      <c r="B11">
        <v>10</v>
      </c>
      <c r="C11" s="1">
        <v>179179</v>
      </c>
      <c r="D11">
        <f t="shared" si="1"/>
        <v>179.179</v>
      </c>
      <c r="E11">
        <f t="shared" si="10"/>
        <v>10</v>
      </c>
      <c r="F11" s="2">
        <f t="shared" si="2"/>
        <v>-0.8660254037844386</v>
      </c>
      <c r="G11" s="2">
        <f t="shared" si="3"/>
        <v>-8.6602540378443855</v>
      </c>
      <c r="H11" s="2">
        <f t="shared" si="4"/>
        <v>0.50000000000000011</v>
      </c>
      <c r="I11" s="2">
        <f t="shared" si="5"/>
        <v>5.0000000000000009</v>
      </c>
      <c r="J11" s="2">
        <f t="shared" si="6"/>
        <v>-0.86602540378443871</v>
      </c>
      <c r="K11" s="2">
        <f t="shared" si="7"/>
        <v>-8.6602540378443873</v>
      </c>
      <c r="L11" s="2">
        <f t="shared" si="8"/>
        <v>-0.49999999999999983</v>
      </c>
      <c r="M11" s="2">
        <f t="shared" si="9"/>
        <v>-4.9999999999999982</v>
      </c>
      <c r="S11" s="5"/>
      <c r="T11" s="5" t="s">
        <v>25</v>
      </c>
      <c r="U11" s="5" t="s">
        <v>26</v>
      </c>
      <c r="V11" s="5" t="s">
        <v>27</v>
      </c>
      <c r="W11" s="5" t="s">
        <v>28</v>
      </c>
      <c r="X11" s="5" t="s">
        <v>29</v>
      </c>
      <c r="AF11" s="3">
        <v>10</v>
      </c>
      <c r="AG11" s="5">
        <f t="shared" si="0"/>
        <v>179.179</v>
      </c>
      <c r="AH11" s="3">
        <v>177.28884232198607</v>
      </c>
    </row>
    <row r="12" spans="1:34" ht="15.75" thickBot="1" x14ac:dyDescent="0.3">
      <c r="A12">
        <v>2003</v>
      </c>
      <c r="B12">
        <v>11</v>
      </c>
      <c r="C12" s="1">
        <v>174206</v>
      </c>
      <c r="D12">
        <f t="shared" si="1"/>
        <v>174.20599999999999</v>
      </c>
      <c r="E12">
        <f t="shared" si="10"/>
        <v>11</v>
      </c>
      <c r="F12" s="2">
        <f t="shared" si="2"/>
        <v>-0.50000000000000044</v>
      </c>
      <c r="G12" s="2">
        <f t="shared" si="3"/>
        <v>-5.5000000000000053</v>
      </c>
      <c r="H12" s="2">
        <f t="shared" si="4"/>
        <v>0.86602540378443837</v>
      </c>
      <c r="I12" s="2">
        <f t="shared" si="5"/>
        <v>9.526279441628823</v>
      </c>
      <c r="J12" s="2">
        <f t="shared" si="6"/>
        <v>-0.86602540378443915</v>
      </c>
      <c r="K12" s="2">
        <f t="shared" si="7"/>
        <v>-9.5262794416288301</v>
      </c>
      <c r="L12" s="2">
        <f t="shared" si="8"/>
        <v>0.49999999999999911</v>
      </c>
      <c r="M12" s="2">
        <f t="shared" si="9"/>
        <v>5.4999999999999902</v>
      </c>
      <c r="S12" s="3" t="s">
        <v>21</v>
      </c>
      <c r="T12" s="3">
        <v>9</v>
      </c>
      <c r="U12" s="3">
        <v>4136.1537991155474</v>
      </c>
      <c r="V12" s="3">
        <v>459.57264434617196</v>
      </c>
      <c r="W12" s="3">
        <v>3.9349510010531925</v>
      </c>
      <c r="X12" s="3">
        <v>1.3198273024455161E-3</v>
      </c>
      <c r="AF12" s="3">
        <v>11</v>
      </c>
      <c r="AG12" s="5">
        <f t="shared" si="0"/>
        <v>174.20599999999999</v>
      </c>
      <c r="AH12" s="3">
        <v>178.81305160093768</v>
      </c>
    </row>
    <row r="13" spans="1:34" ht="15.75" thickBot="1" x14ac:dyDescent="0.3">
      <c r="A13">
        <v>2003</v>
      </c>
      <c r="B13">
        <v>12</v>
      </c>
      <c r="C13" s="1">
        <v>181866</v>
      </c>
      <c r="D13">
        <f t="shared" si="1"/>
        <v>181.86600000000001</v>
      </c>
      <c r="E13">
        <f t="shared" si="10"/>
        <v>12</v>
      </c>
      <c r="F13" s="2">
        <f t="shared" si="2"/>
        <v>-2.45029690981724E-16</v>
      </c>
      <c r="G13" s="2">
        <f t="shared" si="3"/>
        <v>-2.940356291780688E-15</v>
      </c>
      <c r="H13" s="2">
        <f t="shared" si="4"/>
        <v>1</v>
      </c>
      <c r="I13" s="2">
        <f t="shared" si="5"/>
        <v>12</v>
      </c>
      <c r="J13" s="2">
        <f t="shared" si="6"/>
        <v>-4.90059381963448E-16</v>
      </c>
      <c r="K13" s="2">
        <f t="shared" si="7"/>
        <v>-5.8807125835613761E-15</v>
      </c>
      <c r="L13" s="2">
        <f t="shared" si="8"/>
        <v>1</v>
      </c>
      <c r="M13" s="2">
        <f t="shared" si="9"/>
        <v>12</v>
      </c>
      <c r="S13" s="3" t="s">
        <v>22</v>
      </c>
      <c r="T13" s="3">
        <v>38</v>
      </c>
      <c r="U13" s="3">
        <v>4438.1138368636221</v>
      </c>
      <c r="V13" s="3">
        <v>116.79246939114795</v>
      </c>
      <c r="W13" s="3"/>
      <c r="X13" s="3"/>
      <c r="AF13" s="3">
        <v>12</v>
      </c>
      <c r="AG13" s="5">
        <f t="shared" si="0"/>
        <v>181.86600000000001</v>
      </c>
      <c r="AH13" s="3">
        <v>169.63218601865682</v>
      </c>
    </row>
    <row r="14" spans="1:34" ht="15.75" thickBot="1" x14ac:dyDescent="0.3">
      <c r="A14">
        <v>2004</v>
      </c>
      <c r="B14">
        <v>1</v>
      </c>
      <c r="C14" s="1">
        <v>151207</v>
      </c>
      <c r="D14">
        <f t="shared" si="1"/>
        <v>151.20699999999999</v>
      </c>
      <c r="E14">
        <f t="shared" si="10"/>
        <v>13</v>
      </c>
      <c r="F14" s="2">
        <f t="shared" si="2"/>
        <v>0.5</v>
      </c>
      <c r="G14" s="2">
        <f t="shared" si="3"/>
        <v>6.5</v>
      </c>
      <c r="H14" s="2">
        <f t="shared" si="4"/>
        <v>0.8660254037844386</v>
      </c>
      <c r="I14" s="2">
        <f t="shared" si="5"/>
        <v>11.258330249197702</v>
      </c>
      <c r="J14" s="2">
        <f t="shared" si="6"/>
        <v>0.86602540378443871</v>
      </c>
      <c r="K14" s="2">
        <f t="shared" si="7"/>
        <v>11.258330249197703</v>
      </c>
      <c r="L14" s="2">
        <f t="shared" si="8"/>
        <v>0.49999999999999994</v>
      </c>
      <c r="M14" s="2">
        <f t="shared" si="9"/>
        <v>6.4999999999999991</v>
      </c>
      <c r="S14" s="4" t="s">
        <v>23</v>
      </c>
      <c r="T14" s="4">
        <v>47</v>
      </c>
      <c r="U14" s="4">
        <v>8574.2676359791694</v>
      </c>
      <c r="V14" s="4"/>
      <c r="W14" s="4"/>
      <c r="X14" s="4"/>
      <c r="AF14" s="3">
        <v>13</v>
      </c>
      <c r="AG14" s="5">
        <f t="shared" si="0"/>
        <v>151.20699999999999</v>
      </c>
      <c r="AH14" s="3">
        <v>157.95124132919969</v>
      </c>
    </row>
    <row r="15" spans="1:34" ht="15.75" thickBot="1" x14ac:dyDescent="0.3">
      <c r="A15">
        <v>2004</v>
      </c>
      <c r="B15">
        <v>2</v>
      </c>
      <c r="C15" s="1">
        <v>157977</v>
      </c>
      <c r="D15">
        <f t="shared" si="1"/>
        <v>157.977</v>
      </c>
      <c r="E15">
        <f t="shared" si="10"/>
        <v>14</v>
      </c>
      <c r="F15" s="2">
        <f t="shared" si="2"/>
        <v>0.86602540378443837</v>
      </c>
      <c r="G15" s="2">
        <f t="shared" si="3"/>
        <v>12.124355652982137</v>
      </c>
      <c r="H15" s="2">
        <f t="shared" si="4"/>
        <v>0.50000000000000056</v>
      </c>
      <c r="I15" s="2">
        <f t="shared" si="5"/>
        <v>7.000000000000008</v>
      </c>
      <c r="J15" s="2">
        <f t="shared" si="6"/>
        <v>0.86602540378443926</v>
      </c>
      <c r="K15" s="2">
        <f t="shared" si="7"/>
        <v>12.12435565298215</v>
      </c>
      <c r="L15" s="2">
        <f t="shared" si="8"/>
        <v>-0.499999999999999</v>
      </c>
      <c r="M15" s="2">
        <f t="shared" si="9"/>
        <v>-6.9999999999999858</v>
      </c>
      <c r="AF15" s="3">
        <v>14</v>
      </c>
      <c r="AG15" s="5">
        <f t="shared" si="0"/>
        <v>157.977</v>
      </c>
      <c r="AH15" s="3">
        <v>154.86488935080061</v>
      </c>
    </row>
    <row r="16" spans="1:34" ht="15.75" thickBot="1" x14ac:dyDescent="0.3">
      <c r="A16">
        <v>2004</v>
      </c>
      <c r="B16">
        <v>3</v>
      </c>
      <c r="C16" s="1">
        <v>180575</v>
      </c>
      <c r="D16">
        <f t="shared" si="1"/>
        <v>180.57499999999999</v>
      </c>
      <c r="E16">
        <f t="shared" si="10"/>
        <v>15</v>
      </c>
      <c r="F16" s="2">
        <f t="shared" si="2"/>
        <v>1</v>
      </c>
      <c r="G16" s="2">
        <f t="shared" si="3"/>
        <v>15</v>
      </c>
      <c r="H16" s="2">
        <f t="shared" si="4"/>
        <v>1.1944655334272802E-15</v>
      </c>
      <c r="I16" s="2">
        <f t="shared" si="5"/>
        <v>1.7916983001409204E-14</v>
      </c>
      <c r="J16" s="2">
        <f t="shared" si="6"/>
        <v>2.3889310668545605E-15</v>
      </c>
      <c r="K16" s="2">
        <f t="shared" si="7"/>
        <v>3.5833966002818407E-14</v>
      </c>
      <c r="L16" s="2">
        <f t="shared" si="8"/>
        <v>-1</v>
      </c>
      <c r="M16" s="2">
        <f t="shared" si="9"/>
        <v>-15</v>
      </c>
      <c r="S16" s="5"/>
      <c r="T16" s="5" t="s">
        <v>30</v>
      </c>
      <c r="U16" s="5" t="s">
        <v>18</v>
      </c>
      <c r="V16" s="5" t="s">
        <v>31</v>
      </c>
      <c r="W16" s="5" t="s">
        <v>32</v>
      </c>
      <c r="X16" s="5" t="s">
        <v>33</v>
      </c>
      <c r="Y16" s="5" t="s">
        <v>34</v>
      </c>
      <c r="Z16" s="5" t="s">
        <v>35</v>
      </c>
      <c r="AA16" s="5" t="s">
        <v>36</v>
      </c>
      <c r="AF16" s="3">
        <v>15</v>
      </c>
      <c r="AG16" s="5">
        <f t="shared" si="0"/>
        <v>180.57499999999999</v>
      </c>
      <c r="AH16" s="3">
        <v>163.57648367402967</v>
      </c>
    </row>
    <row r="17" spans="1:34" ht="15.75" thickBot="1" x14ac:dyDescent="0.3">
      <c r="A17">
        <v>2004</v>
      </c>
      <c r="B17">
        <v>4</v>
      </c>
      <c r="C17" s="1">
        <v>180160</v>
      </c>
      <c r="D17">
        <f t="shared" si="1"/>
        <v>180.16</v>
      </c>
      <c r="E17">
        <f t="shared" si="10"/>
        <v>16</v>
      </c>
      <c r="F17" s="2">
        <f t="shared" si="2"/>
        <v>0.86602540378443915</v>
      </c>
      <c r="G17" s="2">
        <f t="shared" si="3"/>
        <v>13.856406460551026</v>
      </c>
      <c r="H17" s="2">
        <f t="shared" si="4"/>
        <v>-0.49999999999999922</v>
      </c>
      <c r="I17" s="2">
        <f t="shared" si="5"/>
        <v>-7.9999999999999876</v>
      </c>
      <c r="J17" s="2">
        <f t="shared" si="6"/>
        <v>-0.86602540378443771</v>
      </c>
      <c r="K17" s="2">
        <f t="shared" si="7"/>
        <v>-13.856406460551003</v>
      </c>
      <c r="L17" s="2">
        <f t="shared" si="8"/>
        <v>-0.50000000000000155</v>
      </c>
      <c r="M17" s="2">
        <f t="shared" si="9"/>
        <v>-8.0000000000000249</v>
      </c>
      <c r="S17" s="3" t="s">
        <v>24</v>
      </c>
      <c r="T17" s="3">
        <v>165.62952807322992</v>
      </c>
      <c r="U17" s="3">
        <v>3.2517405941688486</v>
      </c>
      <c r="V17" s="3">
        <v>50.935652238140833</v>
      </c>
      <c r="W17" s="3">
        <v>1.3844109415497151E-36</v>
      </c>
      <c r="X17" s="3">
        <v>159.04672339183887</v>
      </c>
      <c r="Y17" s="3">
        <v>172.21233275462097</v>
      </c>
      <c r="Z17" s="3">
        <v>159.04672339183887</v>
      </c>
      <c r="AA17" s="3">
        <v>172.21233275462097</v>
      </c>
      <c r="AF17" s="3">
        <v>16</v>
      </c>
      <c r="AG17" s="5">
        <f t="shared" si="0"/>
        <v>180.16</v>
      </c>
      <c r="AH17" s="3">
        <v>176.38053001307929</v>
      </c>
    </row>
    <row r="18" spans="1:34" ht="15.75" thickBot="1" x14ac:dyDescent="0.3">
      <c r="A18">
        <v>2004</v>
      </c>
      <c r="B18">
        <v>5</v>
      </c>
      <c r="C18" s="1">
        <v>187086</v>
      </c>
      <c r="D18">
        <f t="shared" si="1"/>
        <v>187.08600000000001</v>
      </c>
      <c r="E18">
        <f t="shared" si="10"/>
        <v>17</v>
      </c>
      <c r="F18" s="2">
        <f t="shared" si="2"/>
        <v>0.49999999999999978</v>
      </c>
      <c r="G18" s="2">
        <f t="shared" si="3"/>
        <v>8.4999999999999964</v>
      </c>
      <c r="H18" s="2">
        <f t="shared" si="4"/>
        <v>-0.86602540378443882</v>
      </c>
      <c r="I18" s="2">
        <f t="shared" si="5"/>
        <v>-14.72243186433546</v>
      </c>
      <c r="J18" s="2">
        <f t="shared" si="6"/>
        <v>-0.86602540378443837</v>
      </c>
      <c r="K18" s="2">
        <f t="shared" si="7"/>
        <v>-14.722431864335451</v>
      </c>
      <c r="L18" s="2">
        <f t="shared" si="8"/>
        <v>0.50000000000000044</v>
      </c>
      <c r="M18" s="2">
        <f t="shared" si="9"/>
        <v>8.5000000000000071</v>
      </c>
      <c r="S18" s="3" t="s">
        <v>4</v>
      </c>
      <c r="T18" s="3">
        <v>0.29333546608357108</v>
      </c>
      <c r="U18" s="3">
        <v>0.11554390013344155</v>
      </c>
      <c r="V18" s="3">
        <v>2.5387360626116844</v>
      </c>
      <c r="W18" s="3">
        <v>1.5342698082186541E-2</v>
      </c>
      <c r="X18" s="3">
        <v>5.9429068977804478E-2</v>
      </c>
      <c r="Y18" s="3">
        <v>0.52724186318933763</v>
      </c>
      <c r="Z18" s="3">
        <v>5.9429068977804478E-2</v>
      </c>
      <c r="AA18" s="3">
        <v>0.52724186318933763</v>
      </c>
      <c r="AF18" s="3">
        <v>17</v>
      </c>
      <c r="AG18" s="5">
        <f t="shared" si="0"/>
        <v>187.08600000000001</v>
      </c>
      <c r="AH18" s="3">
        <v>182.22377609982377</v>
      </c>
    </row>
    <row r="19" spans="1:34" ht="15.75" thickBot="1" x14ac:dyDescent="0.3">
      <c r="A19">
        <v>2004</v>
      </c>
      <c r="B19">
        <v>6</v>
      </c>
      <c r="C19" s="1">
        <v>181932</v>
      </c>
      <c r="D19">
        <f t="shared" si="1"/>
        <v>181.93199999999999</v>
      </c>
      <c r="E19">
        <f t="shared" si="10"/>
        <v>18</v>
      </c>
      <c r="F19" s="2">
        <f t="shared" si="2"/>
        <v>3.67544536472586E-16</v>
      </c>
      <c r="G19" s="2">
        <f t="shared" si="3"/>
        <v>6.6158016565065481E-15</v>
      </c>
      <c r="H19" s="2">
        <f t="shared" si="4"/>
        <v>-1</v>
      </c>
      <c r="I19" s="2">
        <f t="shared" si="5"/>
        <v>-18</v>
      </c>
      <c r="J19" s="2">
        <f t="shared" si="6"/>
        <v>-7.3508907294517201E-16</v>
      </c>
      <c r="K19" s="2">
        <f t="shared" si="7"/>
        <v>-1.3231603313013096E-14</v>
      </c>
      <c r="L19" s="2">
        <f t="shared" si="8"/>
        <v>1</v>
      </c>
      <c r="M19" s="2">
        <f t="shared" si="9"/>
        <v>18</v>
      </c>
      <c r="S19" s="3" t="s">
        <v>5</v>
      </c>
      <c r="T19" s="3">
        <v>-2.9833842783096345</v>
      </c>
      <c r="U19" s="3">
        <v>4.5455195854152786</v>
      </c>
      <c r="V19" s="3">
        <v>-0.65633514986539709</v>
      </c>
      <c r="W19" s="3">
        <v>0.51556351747937779</v>
      </c>
      <c r="X19" s="3">
        <v>-12.185307598971882</v>
      </c>
      <c r="Y19" s="3">
        <v>6.2185390423526137</v>
      </c>
      <c r="Z19" s="3">
        <v>-12.185307598971882</v>
      </c>
      <c r="AA19" s="3">
        <v>6.2185390423526137</v>
      </c>
      <c r="AF19" s="3">
        <v>18</v>
      </c>
      <c r="AG19" s="5">
        <f t="shared" si="0"/>
        <v>181.93199999999999</v>
      </c>
      <c r="AH19" s="3">
        <v>177.26901223519616</v>
      </c>
    </row>
    <row r="20" spans="1:34" ht="15.75" thickBot="1" x14ac:dyDescent="0.3">
      <c r="A20">
        <v>2004</v>
      </c>
      <c r="B20">
        <v>7</v>
      </c>
      <c r="C20" s="1">
        <v>178173</v>
      </c>
      <c r="D20">
        <f t="shared" si="1"/>
        <v>178.173</v>
      </c>
      <c r="E20">
        <f t="shared" si="10"/>
        <v>19</v>
      </c>
      <c r="F20" s="2">
        <f t="shared" si="2"/>
        <v>-0.49999999999999917</v>
      </c>
      <c r="G20" s="2">
        <f t="shared" si="3"/>
        <v>-9.499999999999984</v>
      </c>
      <c r="H20" s="2">
        <f t="shared" si="4"/>
        <v>-0.86602540378443915</v>
      </c>
      <c r="I20" s="2">
        <f t="shared" si="5"/>
        <v>-16.454482671904344</v>
      </c>
      <c r="J20" s="2">
        <f t="shared" si="6"/>
        <v>0.86602540378443771</v>
      </c>
      <c r="K20" s="2">
        <f t="shared" si="7"/>
        <v>16.454482671904316</v>
      </c>
      <c r="L20" s="2">
        <f t="shared" si="8"/>
        <v>0.50000000000000167</v>
      </c>
      <c r="M20" s="2">
        <f t="shared" si="9"/>
        <v>9.500000000000032</v>
      </c>
      <c r="S20" s="3" t="s">
        <v>6</v>
      </c>
      <c r="T20" s="3">
        <v>9.1993153459131328E-3</v>
      </c>
      <c r="U20" s="3">
        <v>0.16417340214484097</v>
      </c>
      <c r="V20" s="3">
        <v>5.6034139670182954E-2</v>
      </c>
      <c r="W20" s="3">
        <v>0.95560820504606836</v>
      </c>
      <c r="X20" s="3">
        <v>-0.32315236182567586</v>
      </c>
      <c r="Y20" s="3">
        <v>0.34155099251750209</v>
      </c>
      <c r="Z20" s="3">
        <v>-0.32315236182567586</v>
      </c>
      <c r="AA20" s="3">
        <v>0.34155099251750209</v>
      </c>
      <c r="AF20" s="3">
        <v>19</v>
      </c>
      <c r="AG20" s="5">
        <f t="shared" si="0"/>
        <v>178.173</v>
      </c>
      <c r="AH20" s="3">
        <v>168.12985883310026</v>
      </c>
    </row>
    <row r="21" spans="1:34" ht="15.75" thickBot="1" x14ac:dyDescent="0.3">
      <c r="A21">
        <v>2004</v>
      </c>
      <c r="B21">
        <v>8</v>
      </c>
      <c r="C21" s="1">
        <v>162251</v>
      </c>
      <c r="D21">
        <f t="shared" si="1"/>
        <v>162.251</v>
      </c>
      <c r="E21">
        <f t="shared" si="10"/>
        <v>20</v>
      </c>
      <c r="F21" s="2">
        <f t="shared" si="2"/>
        <v>-0.86602540378443871</v>
      </c>
      <c r="G21" s="2">
        <f t="shared" si="3"/>
        <v>-17.320508075688775</v>
      </c>
      <c r="H21" s="2">
        <f t="shared" si="4"/>
        <v>-0.49999999999999983</v>
      </c>
      <c r="I21" s="2">
        <f t="shared" si="5"/>
        <v>-9.9999999999999964</v>
      </c>
      <c r="J21" s="2">
        <f t="shared" si="6"/>
        <v>0.86602540378443849</v>
      </c>
      <c r="K21" s="2">
        <f t="shared" si="7"/>
        <v>17.320508075688771</v>
      </c>
      <c r="L21" s="2">
        <f t="shared" si="8"/>
        <v>-0.50000000000000033</v>
      </c>
      <c r="M21" s="2">
        <f t="shared" si="9"/>
        <v>-10.000000000000007</v>
      </c>
      <c r="S21" s="3" t="s">
        <v>7</v>
      </c>
      <c r="T21" s="3">
        <v>-3.8093131926267638</v>
      </c>
      <c r="U21" s="3">
        <v>4.6392606952021982</v>
      </c>
      <c r="V21" s="3">
        <v>-0.82110349965162677</v>
      </c>
      <c r="W21" s="3">
        <v>0.41670904189809299</v>
      </c>
      <c r="X21" s="3">
        <v>-13.201005468860284</v>
      </c>
      <c r="Y21" s="3">
        <v>5.5823790836067566</v>
      </c>
      <c r="Z21" s="3">
        <v>-13.201005468860284</v>
      </c>
      <c r="AA21" s="3">
        <v>5.5823790836067566</v>
      </c>
      <c r="AF21" s="3">
        <v>20</v>
      </c>
      <c r="AG21" s="5">
        <f t="shared" si="0"/>
        <v>162.251</v>
      </c>
      <c r="AH21" s="3">
        <v>164.85707627908661</v>
      </c>
    </row>
    <row r="22" spans="1:34" ht="15.75" thickBot="1" x14ac:dyDescent="0.3">
      <c r="A22">
        <v>2004</v>
      </c>
      <c r="B22">
        <v>9</v>
      </c>
      <c r="C22" s="1">
        <v>168189</v>
      </c>
      <c r="D22">
        <f t="shared" si="1"/>
        <v>168.18899999999999</v>
      </c>
      <c r="E22">
        <f t="shared" si="10"/>
        <v>21</v>
      </c>
      <c r="F22" s="2">
        <f t="shared" si="2"/>
        <v>-1</v>
      </c>
      <c r="G22" s="2">
        <f t="shared" si="3"/>
        <v>-21</v>
      </c>
      <c r="H22" s="2">
        <f t="shared" si="4"/>
        <v>-4.28801959218017E-16</v>
      </c>
      <c r="I22" s="2">
        <f t="shared" si="5"/>
        <v>-9.0048411435783571E-15</v>
      </c>
      <c r="J22" s="2">
        <f t="shared" si="6"/>
        <v>8.5760391843603401E-16</v>
      </c>
      <c r="K22" s="2">
        <f t="shared" si="7"/>
        <v>1.8009682287156714E-14</v>
      </c>
      <c r="L22" s="2">
        <f t="shared" si="8"/>
        <v>-1</v>
      </c>
      <c r="M22" s="2">
        <f t="shared" si="9"/>
        <v>-21</v>
      </c>
      <c r="S22" s="3" t="s">
        <v>8</v>
      </c>
      <c r="T22" s="3">
        <v>6.2214259963282115E-2</v>
      </c>
      <c r="U22" s="3">
        <v>0.16220397239931969</v>
      </c>
      <c r="V22" s="3">
        <v>0.3835557110162553</v>
      </c>
      <c r="W22" s="3">
        <v>0.70344539903784087</v>
      </c>
      <c r="X22" s="3">
        <v>-0.26615051512523896</v>
      </c>
      <c r="Y22" s="3">
        <v>0.39057903505180319</v>
      </c>
      <c r="Z22" s="3">
        <v>-0.26615051512523896</v>
      </c>
      <c r="AA22" s="3">
        <v>0.39057903505180319</v>
      </c>
      <c r="AF22" s="3">
        <v>21</v>
      </c>
      <c r="AG22" s="5">
        <f t="shared" si="0"/>
        <v>168.18899999999999</v>
      </c>
      <c r="AH22" s="3">
        <v>170.84747484101473</v>
      </c>
    </row>
    <row r="23" spans="1:34" ht="15.75" thickBot="1" x14ac:dyDescent="0.3">
      <c r="A23">
        <v>2004</v>
      </c>
      <c r="B23">
        <v>10</v>
      </c>
      <c r="C23" s="1">
        <v>175916</v>
      </c>
      <c r="D23">
        <f t="shared" si="1"/>
        <v>175.916</v>
      </c>
      <c r="E23">
        <f t="shared" si="10"/>
        <v>22</v>
      </c>
      <c r="F23" s="2">
        <f t="shared" si="2"/>
        <v>-0.86602540378443915</v>
      </c>
      <c r="G23" s="2">
        <f t="shared" si="3"/>
        <v>-19.05255888325766</v>
      </c>
      <c r="H23" s="2">
        <f t="shared" si="4"/>
        <v>0.49999999999999911</v>
      </c>
      <c r="I23" s="2">
        <f t="shared" si="5"/>
        <v>10.99999999999998</v>
      </c>
      <c r="J23" s="2">
        <f t="shared" si="6"/>
        <v>-0.8660254037844376</v>
      </c>
      <c r="K23" s="2">
        <f t="shared" si="7"/>
        <v>-19.052558883257628</v>
      </c>
      <c r="L23" s="2">
        <f t="shared" si="8"/>
        <v>-0.50000000000000178</v>
      </c>
      <c r="M23" s="2">
        <f t="shared" si="9"/>
        <v>-11.000000000000039</v>
      </c>
      <c r="S23" s="3" t="s">
        <v>9</v>
      </c>
      <c r="T23" s="3">
        <v>-12.291358238029439</v>
      </c>
      <c r="U23" s="3">
        <v>4.5114989608746408</v>
      </c>
      <c r="V23" s="3">
        <v>-2.7244510848001</v>
      </c>
      <c r="W23" s="3">
        <v>9.6801235654427227E-3</v>
      </c>
      <c r="X23" s="3">
        <v>-21.42441040491898</v>
      </c>
      <c r="Y23" s="3">
        <v>-3.1583060711398971</v>
      </c>
      <c r="Z23" s="3">
        <v>-21.42441040491898</v>
      </c>
      <c r="AA23" s="3">
        <v>-3.1583060711398971</v>
      </c>
      <c r="AF23" s="3">
        <v>22</v>
      </c>
      <c r="AG23" s="5">
        <f t="shared" si="0"/>
        <v>175.916</v>
      </c>
      <c r="AH23" s="3">
        <v>179.66931612444603</v>
      </c>
    </row>
    <row r="24" spans="1:34" ht="15.75" thickBot="1" x14ac:dyDescent="0.3">
      <c r="A24">
        <v>2004</v>
      </c>
      <c r="B24">
        <v>11</v>
      </c>
      <c r="C24" s="1">
        <v>176444</v>
      </c>
      <c r="D24">
        <f t="shared" si="1"/>
        <v>176.44399999999999</v>
      </c>
      <c r="E24">
        <f t="shared" si="10"/>
        <v>23</v>
      </c>
      <c r="F24" s="2">
        <f t="shared" si="2"/>
        <v>-0.50000000000000144</v>
      </c>
      <c r="G24" s="2">
        <f t="shared" si="3"/>
        <v>-11.500000000000034</v>
      </c>
      <c r="H24" s="2">
        <f t="shared" si="4"/>
        <v>0.86602540378443782</v>
      </c>
      <c r="I24" s="2">
        <f t="shared" si="5"/>
        <v>19.918584287042069</v>
      </c>
      <c r="J24" s="2">
        <f t="shared" si="6"/>
        <v>-0.86602540378444026</v>
      </c>
      <c r="K24" s="2">
        <f t="shared" si="7"/>
        <v>-19.918584287042126</v>
      </c>
      <c r="L24" s="2">
        <f t="shared" si="8"/>
        <v>0.49999999999999711</v>
      </c>
      <c r="M24" s="2">
        <f t="shared" si="9"/>
        <v>11.499999999999934</v>
      </c>
      <c r="S24" s="3" t="s">
        <v>10</v>
      </c>
      <c r="T24" s="3">
        <v>0.12438245860027036</v>
      </c>
      <c r="U24" s="3">
        <v>0.16256197282771995</v>
      </c>
      <c r="V24" s="3">
        <v>0.7651387125578778</v>
      </c>
      <c r="W24" s="3">
        <v>0.44891510014903868</v>
      </c>
      <c r="X24" s="3">
        <v>-0.20470705046618221</v>
      </c>
      <c r="Y24" s="3">
        <v>0.45347196766672293</v>
      </c>
      <c r="Z24" s="3">
        <v>-0.20470705046618221</v>
      </c>
      <c r="AA24" s="3">
        <v>0.45347196766672293</v>
      </c>
      <c r="AF24" s="3">
        <v>23</v>
      </c>
      <c r="AG24" s="5">
        <f t="shared" si="0"/>
        <v>176.44399999999999</v>
      </c>
      <c r="AH24" s="3">
        <v>181.75642526362205</v>
      </c>
    </row>
    <row r="25" spans="1:34" ht="15.75" thickBot="1" x14ac:dyDescent="0.3">
      <c r="A25">
        <v>2004</v>
      </c>
      <c r="B25">
        <v>12</v>
      </c>
      <c r="C25" s="1">
        <v>170283</v>
      </c>
      <c r="D25">
        <f t="shared" si="1"/>
        <v>170.28299999999999</v>
      </c>
      <c r="E25">
        <f t="shared" si="10"/>
        <v>24</v>
      </c>
      <c r="F25" s="2">
        <f t="shared" si="2"/>
        <v>-4.90059381963448E-16</v>
      </c>
      <c r="G25" s="2">
        <f t="shared" si="3"/>
        <v>-1.1761425167122752E-14</v>
      </c>
      <c r="H25" s="2">
        <f t="shared" si="4"/>
        <v>1</v>
      </c>
      <c r="I25" s="2">
        <f t="shared" si="5"/>
        <v>24</v>
      </c>
      <c r="J25" s="2">
        <f t="shared" si="6"/>
        <v>-9.8011876392689601E-16</v>
      </c>
      <c r="K25" s="2">
        <f t="shared" si="7"/>
        <v>-2.3522850334245504E-14</v>
      </c>
      <c r="L25" s="2">
        <f t="shared" si="8"/>
        <v>1</v>
      </c>
      <c r="M25" s="2">
        <f t="shared" si="9"/>
        <v>24</v>
      </c>
      <c r="S25" s="3" t="s">
        <v>11</v>
      </c>
      <c r="T25" s="3">
        <v>3.2961447581258239</v>
      </c>
      <c r="U25" s="3">
        <v>4.5897502333660745</v>
      </c>
      <c r="V25" s="3">
        <v>0.71815340498571445</v>
      </c>
      <c r="W25" s="3">
        <v>0.47705513485708462</v>
      </c>
      <c r="X25" s="3">
        <v>-5.9953188281140619</v>
      </c>
      <c r="Y25" s="3">
        <v>12.587608344365709</v>
      </c>
      <c r="Z25" s="3">
        <v>-5.9953188281140619</v>
      </c>
      <c r="AA25" s="3">
        <v>12.587608344365709</v>
      </c>
      <c r="AF25" s="3">
        <v>24</v>
      </c>
      <c r="AG25" s="5">
        <f t="shared" si="0"/>
        <v>170.28299999999999</v>
      </c>
      <c r="AH25" s="3">
        <v>174.14801239858471</v>
      </c>
    </row>
    <row r="26" spans="1:34" ht="15.75" thickBot="1" x14ac:dyDescent="0.3">
      <c r="A26">
        <v>2005</v>
      </c>
      <c r="B26">
        <v>1</v>
      </c>
      <c r="C26" s="1">
        <v>183445</v>
      </c>
      <c r="D26">
        <f t="shared" si="1"/>
        <v>183.44499999999999</v>
      </c>
      <c r="E26">
        <f t="shared" si="10"/>
        <v>25</v>
      </c>
      <c r="F26" s="2">
        <f t="shared" si="2"/>
        <v>0.50000000000000056</v>
      </c>
      <c r="G26" s="2">
        <f t="shared" si="3"/>
        <v>12.500000000000014</v>
      </c>
      <c r="H26" s="2">
        <f t="shared" si="4"/>
        <v>0.86602540378443826</v>
      </c>
      <c r="I26" s="2">
        <f t="shared" si="5"/>
        <v>21.650635094610955</v>
      </c>
      <c r="J26" s="2">
        <f t="shared" si="6"/>
        <v>0.86602540378443937</v>
      </c>
      <c r="K26" s="2">
        <f t="shared" si="7"/>
        <v>21.650635094610983</v>
      </c>
      <c r="L26" s="2">
        <f t="shared" si="8"/>
        <v>0.49999999999999883</v>
      </c>
      <c r="M26" s="2">
        <f t="shared" si="9"/>
        <v>12.499999999999972</v>
      </c>
      <c r="S26" s="4" t="s">
        <v>12</v>
      </c>
      <c r="T26" s="4">
        <v>2.0769138947134898E-2</v>
      </c>
      <c r="U26" s="4">
        <v>0.16089076955470893</v>
      </c>
      <c r="V26" s="4">
        <v>0.129088443076112</v>
      </c>
      <c r="W26" s="4">
        <v>0.89796851277958267</v>
      </c>
      <c r="X26" s="4">
        <v>-0.30493719596672358</v>
      </c>
      <c r="Y26" s="4">
        <v>0.34647547386099337</v>
      </c>
      <c r="Z26" s="4">
        <v>-0.30493719596672358</v>
      </c>
      <c r="AA26" s="4">
        <v>0.34647547386099337</v>
      </c>
      <c r="AF26" s="3">
        <v>25</v>
      </c>
      <c r="AG26" s="5">
        <f t="shared" si="0"/>
        <v>183.44499999999999</v>
      </c>
      <c r="AH26" s="3">
        <v>163.59024763042706</v>
      </c>
    </row>
    <row r="27" spans="1:34" ht="15.75" thickBot="1" x14ac:dyDescent="0.3">
      <c r="A27">
        <v>2005</v>
      </c>
      <c r="B27">
        <v>2</v>
      </c>
      <c r="C27" s="1">
        <v>120651</v>
      </c>
      <c r="D27">
        <f t="shared" si="1"/>
        <v>120.651</v>
      </c>
      <c r="E27">
        <f t="shared" si="10"/>
        <v>26</v>
      </c>
      <c r="F27" s="2">
        <f t="shared" si="2"/>
        <v>0.86602540378443871</v>
      </c>
      <c r="G27" s="2">
        <f t="shared" si="3"/>
        <v>22.516660498395407</v>
      </c>
      <c r="H27" s="2">
        <f t="shared" si="4"/>
        <v>0.49999999999999994</v>
      </c>
      <c r="I27" s="2">
        <f t="shared" si="5"/>
        <v>12.999999999999998</v>
      </c>
      <c r="J27" s="2">
        <f t="shared" si="6"/>
        <v>0.8660254037844386</v>
      </c>
      <c r="K27" s="2">
        <f t="shared" si="7"/>
        <v>22.516660498395403</v>
      </c>
      <c r="L27" s="2">
        <f t="shared" si="8"/>
        <v>-0.50000000000000011</v>
      </c>
      <c r="M27" s="2">
        <f t="shared" si="9"/>
        <v>-13.000000000000004</v>
      </c>
      <c r="AF27" s="3">
        <v>26</v>
      </c>
      <c r="AG27" s="5">
        <f t="shared" si="0"/>
        <v>120.651</v>
      </c>
      <c r="AH27" s="3">
        <v>160.02180818654014</v>
      </c>
    </row>
    <row r="28" spans="1:34" ht="15.75" thickBot="1" x14ac:dyDescent="0.3">
      <c r="A28">
        <v>2005</v>
      </c>
      <c r="B28">
        <v>3</v>
      </c>
      <c r="C28" s="1">
        <v>177443</v>
      </c>
      <c r="D28">
        <f t="shared" si="1"/>
        <v>177.44300000000001</v>
      </c>
      <c r="E28">
        <f t="shared" si="10"/>
        <v>27</v>
      </c>
      <c r="F28" s="2">
        <f t="shared" si="2"/>
        <v>1</v>
      </c>
      <c r="G28" s="2">
        <f t="shared" si="3"/>
        <v>27</v>
      </c>
      <c r="H28" s="2">
        <f t="shared" si="4"/>
        <v>5.51316804708879E-16</v>
      </c>
      <c r="I28" s="2">
        <f t="shared" si="5"/>
        <v>1.4885553727139733E-14</v>
      </c>
      <c r="J28" s="2">
        <f t="shared" si="6"/>
        <v>1.102633609417758E-15</v>
      </c>
      <c r="K28" s="2">
        <f t="shared" si="7"/>
        <v>2.9771107454279466E-14</v>
      </c>
      <c r="L28" s="2">
        <f t="shared" si="8"/>
        <v>-1</v>
      </c>
      <c r="M28" s="2">
        <f t="shared" si="9"/>
        <v>-27</v>
      </c>
      <c r="AF28" s="3">
        <v>27</v>
      </c>
      <c r="AG28" s="5">
        <f t="shared" si="0"/>
        <v>177.44300000000001</v>
      </c>
      <c r="AH28" s="3">
        <v>166.95767138381791</v>
      </c>
    </row>
    <row r="29" spans="1:34" ht="15.75" thickBot="1" x14ac:dyDescent="0.3">
      <c r="A29">
        <v>2005</v>
      </c>
      <c r="B29">
        <v>4</v>
      </c>
      <c r="C29" s="1">
        <v>177871</v>
      </c>
      <c r="D29">
        <f t="shared" si="1"/>
        <v>177.87100000000001</v>
      </c>
      <c r="E29">
        <f t="shared" si="10"/>
        <v>28</v>
      </c>
      <c r="F29" s="2">
        <f t="shared" si="2"/>
        <v>0.86602540378443926</v>
      </c>
      <c r="G29" s="2">
        <f t="shared" si="3"/>
        <v>24.248711305964299</v>
      </c>
      <c r="H29" s="2">
        <f t="shared" si="4"/>
        <v>-0.499999999999999</v>
      </c>
      <c r="I29" s="2">
        <f t="shared" si="5"/>
        <v>-13.999999999999972</v>
      </c>
      <c r="J29" s="2">
        <f t="shared" si="6"/>
        <v>-0.86602540378443749</v>
      </c>
      <c r="K29" s="2">
        <f t="shared" si="7"/>
        <v>-24.24871130596425</v>
      </c>
      <c r="L29" s="2">
        <f t="shared" si="8"/>
        <v>-0.500000000000002</v>
      </c>
      <c r="M29" s="2">
        <f t="shared" si="9"/>
        <v>-14.000000000000057</v>
      </c>
      <c r="AF29" s="3">
        <v>28</v>
      </c>
      <c r="AG29" s="5">
        <f t="shared" si="0"/>
        <v>177.87100000000001</v>
      </c>
      <c r="AH29" s="3">
        <v>178.20563687486748</v>
      </c>
    </row>
    <row r="30" spans="1:34" ht="15.75" thickBot="1" x14ac:dyDescent="0.3">
      <c r="A30">
        <v>2005</v>
      </c>
      <c r="B30">
        <v>5</v>
      </c>
      <c r="C30" s="1">
        <v>181862</v>
      </c>
      <c r="D30">
        <f t="shared" si="1"/>
        <v>181.86199999999999</v>
      </c>
      <c r="E30">
        <f t="shared" si="10"/>
        <v>29</v>
      </c>
      <c r="F30" s="2">
        <f t="shared" si="2"/>
        <v>0.5</v>
      </c>
      <c r="G30" s="2">
        <f t="shared" si="3"/>
        <v>14.5</v>
      </c>
      <c r="H30" s="2">
        <f t="shared" si="4"/>
        <v>-0.8660254037844386</v>
      </c>
      <c r="I30" s="2">
        <f t="shared" si="5"/>
        <v>-25.114736709748719</v>
      </c>
      <c r="J30" s="2">
        <f t="shared" si="6"/>
        <v>-0.8660254037844386</v>
      </c>
      <c r="K30" s="2">
        <f t="shared" si="7"/>
        <v>-25.114736709748719</v>
      </c>
      <c r="L30" s="2">
        <f t="shared" si="8"/>
        <v>0.5</v>
      </c>
      <c r="M30" s="2">
        <f t="shared" si="9"/>
        <v>14.5</v>
      </c>
      <c r="S30" t="s">
        <v>37</v>
      </c>
      <c r="AF30" s="3">
        <v>29</v>
      </c>
      <c r="AG30" s="5">
        <f t="shared" si="0"/>
        <v>181.86199999999999</v>
      </c>
      <c r="AH30" s="3">
        <v>183.98444243611866</v>
      </c>
    </row>
    <row r="31" spans="1:34" ht="15.75" thickBot="1" x14ac:dyDescent="0.3">
      <c r="A31">
        <v>2005</v>
      </c>
      <c r="B31">
        <v>6</v>
      </c>
      <c r="C31" s="1">
        <v>181588</v>
      </c>
      <c r="D31">
        <f t="shared" si="1"/>
        <v>181.58799999999999</v>
      </c>
      <c r="E31">
        <f t="shared" si="10"/>
        <v>30</v>
      </c>
      <c r="F31" s="2">
        <f t="shared" si="2"/>
        <v>2.3889310668545605E-15</v>
      </c>
      <c r="G31" s="2">
        <f t="shared" si="3"/>
        <v>7.1667932005636814E-14</v>
      </c>
      <c r="H31" s="2">
        <f t="shared" si="4"/>
        <v>-1</v>
      </c>
      <c r="I31" s="2">
        <f t="shared" si="5"/>
        <v>-30</v>
      </c>
      <c r="J31" s="2">
        <f t="shared" si="6"/>
        <v>-4.7778621337091209E-15</v>
      </c>
      <c r="K31" s="2">
        <f t="shared" si="7"/>
        <v>-1.4333586401127363E-13</v>
      </c>
      <c r="L31" s="2">
        <f t="shared" si="8"/>
        <v>1</v>
      </c>
      <c r="M31" s="2">
        <f t="shared" si="9"/>
        <v>30</v>
      </c>
      <c r="AF31" s="3">
        <v>30</v>
      </c>
      <c r="AG31" s="5">
        <f t="shared" si="0"/>
        <v>181.58799999999999</v>
      </c>
      <c r="AH31" s="3">
        <v>180.29169637600526</v>
      </c>
    </row>
    <row r="32" spans="1:34" ht="15.75" thickBot="1" x14ac:dyDescent="0.3">
      <c r="A32">
        <v>2005</v>
      </c>
      <c r="B32">
        <v>7</v>
      </c>
      <c r="C32" s="1">
        <v>168313</v>
      </c>
      <c r="D32">
        <f t="shared" si="1"/>
        <v>168.31299999999999</v>
      </c>
      <c r="E32">
        <f t="shared" si="10"/>
        <v>31</v>
      </c>
      <c r="F32" s="2">
        <f t="shared" si="2"/>
        <v>-0.49999999999999895</v>
      </c>
      <c r="G32" s="2">
        <f t="shared" si="3"/>
        <v>-15.499999999999968</v>
      </c>
      <c r="H32" s="2">
        <f t="shared" si="4"/>
        <v>-0.86602540378443926</v>
      </c>
      <c r="I32" s="2">
        <f t="shared" si="5"/>
        <v>-26.846787517317615</v>
      </c>
      <c r="J32" s="2">
        <f t="shared" si="6"/>
        <v>0.86602540378443738</v>
      </c>
      <c r="K32" s="2">
        <f t="shared" si="7"/>
        <v>26.846787517317559</v>
      </c>
      <c r="L32" s="2">
        <f t="shared" si="8"/>
        <v>0.50000000000000211</v>
      </c>
      <c r="M32" s="2">
        <f t="shared" si="9"/>
        <v>15.500000000000066</v>
      </c>
      <c r="S32" s="5" t="s">
        <v>38</v>
      </c>
      <c r="T32" s="5" t="s">
        <v>39</v>
      </c>
      <c r="U32" s="5" t="s">
        <v>40</v>
      </c>
      <c r="AF32" s="3">
        <v>31</v>
      </c>
      <c r="AG32" s="5">
        <f t="shared" si="0"/>
        <v>168.31299999999999</v>
      </c>
      <c r="AH32" s="3">
        <v>172.36537423963631</v>
      </c>
    </row>
    <row r="33" spans="1:34" ht="15.75" thickBot="1" x14ac:dyDescent="0.3">
      <c r="A33">
        <v>2005</v>
      </c>
      <c r="B33">
        <v>8</v>
      </c>
      <c r="C33" s="1">
        <v>171906</v>
      </c>
      <c r="D33">
        <f t="shared" si="1"/>
        <v>171.90600000000001</v>
      </c>
      <c r="E33">
        <f t="shared" si="10"/>
        <v>32</v>
      </c>
      <c r="F33" s="2">
        <f t="shared" si="2"/>
        <v>-0.86602540378443771</v>
      </c>
      <c r="G33" s="2">
        <f t="shared" si="3"/>
        <v>-27.712812921102007</v>
      </c>
      <c r="H33" s="2">
        <f t="shared" si="4"/>
        <v>-0.50000000000000155</v>
      </c>
      <c r="I33" s="2">
        <f t="shared" si="5"/>
        <v>-16.00000000000005</v>
      </c>
      <c r="J33" s="2">
        <f t="shared" si="6"/>
        <v>0.86602540378444048</v>
      </c>
      <c r="K33" s="2">
        <f t="shared" si="7"/>
        <v>27.712812921102095</v>
      </c>
      <c r="L33" s="2">
        <f t="shared" si="8"/>
        <v>-0.49999999999999684</v>
      </c>
      <c r="M33" s="2">
        <f t="shared" si="9"/>
        <v>-15.999999999999899</v>
      </c>
      <c r="S33" s="3">
        <v>1</v>
      </c>
      <c r="T33" s="3">
        <v>152.31223502797235</v>
      </c>
      <c r="U33" s="3">
        <v>8.2417649720276529</v>
      </c>
      <c r="AF33" s="3">
        <v>32</v>
      </c>
      <c r="AG33" s="5">
        <f t="shared" si="0"/>
        <v>171.90600000000001</v>
      </c>
      <c r="AH33" s="3">
        <v>169.07621981637911</v>
      </c>
    </row>
    <row r="34" spans="1:34" ht="15.75" thickBot="1" x14ac:dyDescent="0.3">
      <c r="A34">
        <v>2005</v>
      </c>
      <c r="B34">
        <v>9</v>
      </c>
      <c r="C34" s="1">
        <v>171183</v>
      </c>
      <c r="D34">
        <f t="shared" si="1"/>
        <v>171.18299999999999</v>
      </c>
      <c r="E34">
        <f t="shared" si="10"/>
        <v>33</v>
      </c>
      <c r="F34" s="2">
        <f t="shared" si="2"/>
        <v>-1</v>
      </c>
      <c r="G34" s="2">
        <f t="shared" si="3"/>
        <v>-33</v>
      </c>
      <c r="H34" s="2">
        <f t="shared" si="4"/>
        <v>1.1025251892005095E-15</v>
      </c>
      <c r="I34" s="2">
        <f t="shared" si="5"/>
        <v>3.6383331243616812E-14</v>
      </c>
      <c r="J34" s="2">
        <f t="shared" si="6"/>
        <v>-2.2050503784010189E-15</v>
      </c>
      <c r="K34" s="2">
        <f t="shared" si="7"/>
        <v>-7.2766662487233624E-14</v>
      </c>
      <c r="L34" s="2">
        <f t="shared" si="8"/>
        <v>-1</v>
      </c>
      <c r="M34" s="2">
        <f t="shared" si="9"/>
        <v>-33</v>
      </c>
      <c r="S34" s="3">
        <v>2</v>
      </c>
      <c r="T34" s="3">
        <v>149.70797051506105</v>
      </c>
      <c r="U34" s="3">
        <v>-20.953970515061059</v>
      </c>
      <c r="AF34" s="3">
        <v>33</v>
      </c>
      <c r="AG34" s="5">
        <f t="shared" si="0"/>
        <v>171.18299999999999</v>
      </c>
      <c r="AH34" s="3">
        <v>174.00787898250104</v>
      </c>
    </row>
    <row r="35" spans="1:34" ht="15.75" thickBot="1" x14ac:dyDescent="0.3">
      <c r="A35">
        <v>2005</v>
      </c>
      <c r="B35">
        <v>10</v>
      </c>
      <c r="C35" s="1">
        <v>187184</v>
      </c>
      <c r="D35">
        <f t="shared" si="1"/>
        <v>187.184</v>
      </c>
      <c r="E35">
        <f t="shared" si="10"/>
        <v>34</v>
      </c>
      <c r="F35" s="2">
        <f t="shared" si="2"/>
        <v>-0.86602540378443837</v>
      </c>
      <c r="G35" s="2">
        <f t="shared" si="3"/>
        <v>-29.444863728670903</v>
      </c>
      <c r="H35" s="2">
        <f t="shared" si="4"/>
        <v>0.50000000000000044</v>
      </c>
      <c r="I35" s="2">
        <f t="shared" si="5"/>
        <v>17.000000000000014</v>
      </c>
      <c r="J35" s="2">
        <f t="shared" si="6"/>
        <v>-0.86602540378443915</v>
      </c>
      <c r="K35" s="2">
        <f t="shared" si="7"/>
        <v>-29.444863728670931</v>
      </c>
      <c r="L35" s="2">
        <f t="shared" si="8"/>
        <v>-0.49999999999999917</v>
      </c>
      <c r="M35" s="2">
        <f t="shared" si="9"/>
        <v>-16.999999999999972</v>
      </c>
      <c r="S35" s="3">
        <v>3</v>
      </c>
      <c r="T35" s="3">
        <v>160.1952959642415</v>
      </c>
      <c r="U35" s="3">
        <v>14.790704035758495</v>
      </c>
      <c r="AF35" s="3">
        <v>34</v>
      </c>
      <c r="AG35" s="5">
        <f t="shared" si="0"/>
        <v>187.184</v>
      </c>
      <c r="AH35" s="3">
        <v>182.04978992690593</v>
      </c>
    </row>
    <row r="36" spans="1:34" ht="15.75" thickBot="1" x14ac:dyDescent="0.3">
      <c r="A36">
        <v>2005</v>
      </c>
      <c r="B36">
        <v>11</v>
      </c>
      <c r="C36" s="1">
        <v>181890</v>
      </c>
      <c r="D36">
        <f t="shared" si="1"/>
        <v>181.89</v>
      </c>
      <c r="E36">
        <f t="shared" si="10"/>
        <v>35</v>
      </c>
      <c r="F36" s="2">
        <f t="shared" si="2"/>
        <v>-0.50000000000000011</v>
      </c>
      <c r="G36" s="2">
        <f t="shared" si="3"/>
        <v>-17.500000000000004</v>
      </c>
      <c r="H36" s="2">
        <f t="shared" si="4"/>
        <v>0.8660254037844386</v>
      </c>
      <c r="I36" s="2">
        <f t="shared" si="5"/>
        <v>30.310889132455351</v>
      </c>
      <c r="J36" s="2">
        <f t="shared" si="6"/>
        <v>-0.86602540378443882</v>
      </c>
      <c r="K36" s="2">
        <f t="shared" si="7"/>
        <v>-30.310889132455358</v>
      </c>
      <c r="L36" s="2">
        <f t="shared" si="8"/>
        <v>0.49999999999999978</v>
      </c>
      <c r="M36" s="2">
        <f t="shared" si="9"/>
        <v>17.499999999999993</v>
      </c>
      <c r="S36" s="3">
        <v>4</v>
      </c>
      <c r="T36" s="3">
        <v>174.55542315129114</v>
      </c>
      <c r="U36" s="3">
        <v>-6.0724231512911331</v>
      </c>
      <c r="AF36" s="3">
        <v>35</v>
      </c>
      <c r="AG36" s="5">
        <f t="shared" si="0"/>
        <v>181.89</v>
      </c>
      <c r="AH36" s="3">
        <v>184.69979892630644</v>
      </c>
    </row>
    <row r="37" spans="1:34" ht="15.75" thickBot="1" x14ac:dyDescent="0.3">
      <c r="A37">
        <v>2005</v>
      </c>
      <c r="B37">
        <v>12</v>
      </c>
      <c r="C37" s="1">
        <v>188122</v>
      </c>
      <c r="D37">
        <f t="shared" si="1"/>
        <v>188.12200000000001</v>
      </c>
      <c r="E37">
        <f t="shared" si="10"/>
        <v>36</v>
      </c>
      <c r="F37" s="2">
        <f t="shared" si="2"/>
        <v>-7.3508907294517201E-16</v>
      </c>
      <c r="G37" s="2">
        <f t="shared" si="3"/>
        <v>-2.6463206626026192E-14</v>
      </c>
      <c r="H37" s="2">
        <f t="shared" si="4"/>
        <v>1</v>
      </c>
      <c r="I37" s="2">
        <f t="shared" si="5"/>
        <v>36</v>
      </c>
      <c r="J37" s="2">
        <f t="shared" si="6"/>
        <v>-1.470178145890344E-15</v>
      </c>
      <c r="K37" s="2">
        <f t="shared" si="7"/>
        <v>-5.2926413252052384E-14</v>
      </c>
      <c r="L37" s="2">
        <f t="shared" si="8"/>
        <v>1</v>
      </c>
      <c r="M37" s="2">
        <f t="shared" si="9"/>
        <v>36</v>
      </c>
      <c r="S37" s="3">
        <v>5</v>
      </c>
      <c r="T37" s="3">
        <v>180.46310976352888</v>
      </c>
      <c r="U37" s="3">
        <v>-11.263109763528888</v>
      </c>
      <c r="AF37" s="3">
        <v>36</v>
      </c>
      <c r="AG37" s="5">
        <f t="shared" si="0"/>
        <v>188.12200000000001</v>
      </c>
      <c r="AH37" s="3">
        <v>178.66383877851257</v>
      </c>
    </row>
    <row r="38" spans="1:34" ht="15.75" thickBot="1" x14ac:dyDescent="0.3">
      <c r="A38">
        <v>2006</v>
      </c>
      <c r="B38">
        <v>1</v>
      </c>
      <c r="C38" s="1">
        <v>168202</v>
      </c>
      <c r="D38">
        <f t="shared" si="1"/>
        <v>168.202</v>
      </c>
      <c r="E38">
        <f t="shared" si="10"/>
        <v>37</v>
      </c>
      <c r="F38" s="2">
        <f t="shared" si="2"/>
        <v>0.49999999999999883</v>
      </c>
      <c r="G38" s="2">
        <f t="shared" si="3"/>
        <v>18.499999999999957</v>
      </c>
      <c r="H38" s="2">
        <f t="shared" si="4"/>
        <v>0.86602540378443937</v>
      </c>
      <c r="I38" s="2">
        <f t="shared" si="5"/>
        <v>32.042939940024254</v>
      </c>
      <c r="J38" s="2">
        <f t="shared" si="6"/>
        <v>0.86602540378443726</v>
      </c>
      <c r="K38" s="2">
        <f t="shared" si="7"/>
        <v>32.042939940024176</v>
      </c>
      <c r="L38" s="2">
        <f t="shared" si="8"/>
        <v>0.50000000000000233</v>
      </c>
      <c r="M38" s="2">
        <f t="shared" si="9"/>
        <v>18.500000000000085</v>
      </c>
      <c r="S38" s="3">
        <v>6</v>
      </c>
      <c r="T38" s="3">
        <v>174.24632809438705</v>
      </c>
      <c r="U38" s="3">
        <v>-6.5593280943870411</v>
      </c>
      <c r="AF38" s="3">
        <v>37</v>
      </c>
      <c r="AG38" s="5">
        <f t="shared" si="0"/>
        <v>168.202</v>
      </c>
      <c r="AH38" s="3">
        <v>169.22925393165445</v>
      </c>
    </row>
    <row r="39" spans="1:34" ht="15.75" thickBot="1" x14ac:dyDescent="0.3">
      <c r="A39">
        <v>2006</v>
      </c>
      <c r="B39">
        <v>2</v>
      </c>
      <c r="C39" s="1">
        <v>153663</v>
      </c>
      <c r="D39">
        <f t="shared" si="1"/>
        <v>153.66300000000001</v>
      </c>
      <c r="E39">
        <f t="shared" si="10"/>
        <v>38</v>
      </c>
      <c r="F39" s="2">
        <f t="shared" si="2"/>
        <v>0.86602540378443771</v>
      </c>
      <c r="G39" s="2">
        <f t="shared" si="3"/>
        <v>32.908965343808632</v>
      </c>
      <c r="H39" s="2">
        <f t="shared" si="4"/>
        <v>0.50000000000000167</v>
      </c>
      <c r="I39" s="2">
        <f t="shared" si="5"/>
        <v>19.000000000000064</v>
      </c>
      <c r="J39" s="2">
        <f t="shared" si="6"/>
        <v>0.86602540378444059</v>
      </c>
      <c r="K39" s="2">
        <f t="shared" si="7"/>
        <v>32.908965343808745</v>
      </c>
      <c r="L39" s="2">
        <f t="shared" si="8"/>
        <v>-0.49999999999999661</v>
      </c>
      <c r="M39" s="2">
        <f t="shared" si="9"/>
        <v>-18.999999999999872</v>
      </c>
      <c r="S39" s="3">
        <v>7</v>
      </c>
      <c r="T39" s="3">
        <v>163.89434342656429</v>
      </c>
      <c r="U39" s="3">
        <v>4.1456565734357014</v>
      </c>
      <c r="AF39" s="3">
        <v>38</v>
      </c>
      <c r="AG39" s="5">
        <f t="shared" si="0"/>
        <v>153.66300000000001</v>
      </c>
      <c r="AH39" s="3">
        <v>165.17872702227967</v>
      </c>
    </row>
    <row r="40" spans="1:34" ht="15.75" thickBot="1" x14ac:dyDescent="0.3">
      <c r="A40">
        <v>2006</v>
      </c>
      <c r="B40">
        <v>3</v>
      </c>
      <c r="C40" s="1">
        <v>178491</v>
      </c>
      <c r="D40">
        <f t="shared" si="1"/>
        <v>178.49100000000001</v>
      </c>
      <c r="E40">
        <f t="shared" si="10"/>
        <v>39</v>
      </c>
      <c r="F40" s="2">
        <f t="shared" si="2"/>
        <v>1</v>
      </c>
      <c r="G40" s="2">
        <f t="shared" si="3"/>
        <v>39</v>
      </c>
      <c r="H40" s="2">
        <f t="shared" si="4"/>
        <v>2.5727033350908535E-15</v>
      </c>
      <c r="I40" s="2">
        <f t="shared" si="5"/>
        <v>1.0033543006854329E-13</v>
      </c>
      <c r="J40" s="2">
        <f t="shared" si="6"/>
        <v>5.1454066701817069E-15</v>
      </c>
      <c r="K40" s="2">
        <f t="shared" si="7"/>
        <v>2.0067086013708657E-13</v>
      </c>
      <c r="L40" s="2">
        <f t="shared" si="8"/>
        <v>-1</v>
      </c>
      <c r="M40" s="2">
        <f t="shared" si="9"/>
        <v>-39</v>
      </c>
      <c r="S40" s="3">
        <v>8</v>
      </c>
      <c r="T40" s="3">
        <v>160.637932741794</v>
      </c>
      <c r="U40" s="3">
        <v>0.70406725820600968</v>
      </c>
      <c r="AF40" s="3">
        <v>39</v>
      </c>
      <c r="AG40" s="5">
        <f t="shared" si="0"/>
        <v>178.49100000000001</v>
      </c>
      <c r="AH40" s="3">
        <v>170.33885909360606</v>
      </c>
    </row>
    <row r="41" spans="1:34" ht="15.75" thickBot="1" x14ac:dyDescent="0.3">
      <c r="A41">
        <v>2006</v>
      </c>
      <c r="B41">
        <v>4</v>
      </c>
      <c r="C41" s="1">
        <v>184175</v>
      </c>
      <c r="D41">
        <f t="shared" si="1"/>
        <v>184.17500000000001</v>
      </c>
      <c r="E41">
        <f t="shared" si="10"/>
        <v>40</v>
      </c>
      <c r="F41" s="2">
        <f t="shared" si="2"/>
        <v>0.86602540378443849</v>
      </c>
      <c r="G41" s="2">
        <f t="shared" si="3"/>
        <v>34.641016151377542</v>
      </c>
      <c r="H41" s="2">
        <f t="shared" si="4"/>
        <v>-0.50000000000000033</v>
      </c>
      <c r="I41" s="2">
        <f t="shared" si="5"/>
        <v>-20.000000000000014</v>
      </c>
      <c r="J41" s="2">
        <f t="shared" si="6"/>
        <v>-0.86602540378443904</v>
      </c>
      <c r="K41" s="2">
        <f t="shared" si="7"/>
        <v>-34.641016151377563</v>
      </c>
      <c r="L41" s="2">
        <f t="shared" si="8"/>
        <v>-0.49999999999999939</v>
      </c>
      <c r="M41" s="2">
        <f t="shared" si="9"/>
        <v>-19.999999999999975</v>
      </c>
      <c r="S41" s="3">
        <v>9</v>
      </c>
      <c r="T41" s="3">
        <v>167.68707069952845</v>
      </c>
      <c r="U41" s="3">
        <v>-1.2760706995284465</v>
      </c>
      <c r="AF41" s="3">
        <v>40</v>
      </c>
      <c r="AG41" s="5">
        <f t="shared" si="0"/>
        <v>184.17500000000001</v>
      </c>
      <c r="AH41" s="3">
        <v>180.03074373665564</v>
      </c>
    </row>
    <row r="42" spans="1:34" ht="15.75" thickBot="1" x14ac:dyDescent="0.3">
      <c r="A42">
        <v>2006</v>
      </c>
      <c r="B42">
        <v>5</v>
      </c>
      <c r="C42" s="1">
        <v>180716</v>
      </c>
      <c r="D42">
        <f t="shared" si="1"/>
        <v>180.71600000000001</v>
      </c>
      <c r="E42">
        <f t="shared" si="10"/>
        <v>41</v>
      </c>
      <c r="F42" s="2">
        <f t="shared" si="2"/>
        <v>0.50000000000000333</v>
      </c>
      <c r="G42" s="2">
        <f t="shared" si="3"/>
        <v>20.500000000000135</v>
      </c>
      <c r="H42" s="2">
        <f t="shared" si="4"/>
        <v>-0.86602540378443671</v>
      </c>
      <c r="I42" s="2">
        <f t="shared" si="5"/>
        <v>-35.507041555161905</v>
      </c>
      <c r="J42" s="2">
        <f t="shared" si="6"/>
        <v>-0.86602540378444248</v>
      </c>
      <c r="K42" s="2">
        <f t="shared" si="7"/>
        <v>-35.507041555162139</v>
      </c>
      <c r="L42" s="2">
        <f t="shared" si="8"/>
        <v>0.49999999999999345</v>
      </c>
      <c r="M42" s="2">
        <f t="shared" si="9"/>
        <v>20.49999999999973</v>
      </c>
      <c r="S42" s="3">
        <v>10</v>
      </c>
      <c r="T42" s="3">
        <v>177.28884232198607</v>
      </c>
      <c r="U42" s="3">
        <v>1.8901576780139351</v>
      </c>
      <c r="AF42" s="3">
        <v>41</v>
      </c>
      <c r="AG42" s="5">
        <f t="shared" si="0"/>
        <v>180.71600000000001</v>
      </c>
      <c r="AH42" s="3">
        <v>185.7451087724136</v>
      </c>
    </row>
    <row r="43" spans="1:34" ht="15.75" thickBot="1" x14ac:dyDescent="0.3">
      <c r="A43">
        <v>2006</v>
      </c>
      <c r="B43">
        <v>6</v>
      </c>
      <c r="C43" s="1">
        <v>176876</v>
      </c>
      <c r="D43">
        <f t="shared" si="1"/>
        <v>176.876</v>
      </c>
      <c r="E43">
        <f t="shared" si="10"/>
        <v>42</v>
      </c>
      <c r="F43" s="2">
        <f t="shared" si="2"/>
        <v>8.5760391843603401E-16</v>
      </c>
      <c r="G43" s="2">
        <f t="shared" si="3"/>
        <v>3.6019364574313428E-14</v>
      </c>
      <c r="H43" s="2">
        <f t="shared" si="4"/>
        <v>-1</v>
      </c>
      <c r="I43" s="2">
        <f t="shared" si="5"/>
        <v>-42</v>
      </c>
      <c r="J43" s="2">
        <f t="shared" si="6"/>
        <v>-1.715207836872068E-15</v>
      </c>
      <c r="K43" s="2">
        <f t="shared" si="7"/>
        <v>-7.2038729148626857E-14</v>
      </c>
      <c r="L43" s="2">
        <f t="shared" si="8"/>
        <v>1</v>
      </c>
      <c r="M43" s="2">
        <f t="shared" si="9"/>
        <v>42</v>
      </c>
      <c r="S43" s="3">
        <v>11</v>
      </c>
      <c r="T43" s="3">
        <v>178.81305160093768</v>
      </c>
      <c r="U43" s="3">
        <v>-4.6070516009376945</v>
      </c>
      <c r="AF43" s="3">
        <v>42</v>
      </c>
      <c r="AG43" s="5">
        <f t="shared" si="0"/>
        <v>176.876</v>
      </c>
      <c r="AH43" s="3">
        <v>183.31438051681434</v>
      </c>
    </row>
    <row r="44" spans="1:34" ht="15.75" thickBot="1" x14ac:dyDescent="0.3">
      <c r="A44">
        <v>2006</v>
      </c>
      <c r="B44">
        <v>7</v>
      </c>
      <c r="C44" s="1">
        <v>174222</v>
      </c>
      <c r="D44">
        <f t="shared" si="1"/>
        <v>174.22200000000001</v>
      </c>
      <c r="E44">
        <f t="shared" si="10"/>
        <v>43</v>
      </c>
      <c r="F44" s="2">
        <f t="shared" si="2"/>
        <v>-0.49999999999999872</v>
      </c>
      <c r="G44" s="2">
        <f t="shared" si="3"/>
        <v>-21.499999999999947</v>
      </c>
      <c r="H44" s="2">
        <f t="shared" si="4"/>
        <v>-0.86602540378443937</v>
      </c>
      <c r="I44" s="2">
        <f t="shared" si="5"/>
        <v>-37.239092362730894</v>
      </c>
      <c r="J44" s="2">
        <f t="shared" si="6"/>
        <v>0.86602540378443715</v>
      </c>
      <c r="K44" s="2">
        <f t="shared" si="7"/>
        <v>37.239092362730794</v>
      </c>
      <c r="L44" s="2">
        <f t="shared" si="8"/>
        <v>0.50000000000000255</v>
      </c>
      <c r="M44" s="2">
        <f t="shared" si="9"/>
        <v>21.50000000000011</v>
      </c>
      <c r="S44" s="3">
        <v>12</v>
      </c>
      <c r="T44" s="3">
        <v>169.63218601865682</v>
      </c>
      <c r="U44" s="3">
        <v>12.233813981343189</v>
      </c>
      <c r="AF44" s="3">
        <v>43</v>
      </c>
      <c r="AG44" s="5">
        <f t="shared" si="0"/>
        <v>174.22200000000001</v>
      </c>
      <c r="AH44" s="3">
        <v>176.60088964617228</v>
      </c>
    </row>
    <row r="45" spans="1:34" ht="15.75" thickBot="1" x14ac:dyDescent="0.3">
      <c r="A45">
        <v>2006</v>
      </c>
      <c r="B45">
        <v>8</v>
      </c>
      <c r="C45" s="1">
        <v>178453</v>
      </c>
      <c r="D45">
        <f t="shared" si="1"/>
        <v>178.453</v>
      </c>
      <c r="E45">
        <f t="shared" si="10"/>
        <v>44</v>
      </c>
      <c r="F45" s="2">
        <f t="shared" si="2"/>
        <v>-0.8660254037844376</v>
      </c>
      <c r="G45" s="2">
        <f t="shared" si="3"/>
        <v>-38.105117766515257</v>
      </c>
      <c r="H45" s="2">
        <f t="shared" si="4"/>
        <v>-0.50000000000000178</v>
      </c>
      <c r="I45" s="2">
        <f t="shared" si="5"/>
        <v>-22.000000000000078</v>
      </c>
      <c r="J45" s="2">
        <f t="shared" si="6"/>
        <v>0.86602540378444071</v>
      </c>
      <c r="K45" s="2">
        <f t="shared" si="7"/>
        <v>38.105117766515392</v>
      </c>
      <c r="L45" s="2">
        <f t="shared" si="8"/>
        <v>-0.49999999999999639</v>
      </c>
      <c r="M45" s="2">
        <f t="shared" si="9"/>
        <v>-21.99999999999984</v>
      </c>
      <c r="S45" s="3">
        <v>13</v>
      </c>
      <c r="T45" s="3">
        <v>157.95124132919969</v>
      </c>
      <c r="U45" s="3">
        <v>-6.7442413291996957</v>
      </c>
      <c r="AF45" s="3">
        <v>44</v>
      </c>
      <c r="AG45" s="5">
        <f t="shared" si="0"/>
        <v>178.453</v>
      </c>
      <c r="AH45" s="3">
        <v>173.29536335367163</v>
      </c>
    </row>
    <row r="46" spans="1:34" ht="15.75" thickBot="1" x14ac:dyDescent="0.3">
      <c r="A46">
        <v>2006</v>
      </c>
      <c r="B46">
        <v>9</v>
      </c>
      <c r="C46" s="1">
        <v>182474</v>
      </c>
      <c r="D46">
        <f t="shared" si="1"/>
        <v>182.47399999999999</v>
      </c>
      <c r="E46">
        <f t="shared" si="10"/>
        <v>45</v>
      </c>
      <c r="F46" s="2">
        <f t="shared" si="2"/>
        <v>-1</v>
      </c>
      <c r="G46" s="2">
        <f t="shared" si="3"/>
        <v>-45</v>
      </c>
      <c r="H46" s="2">
        <f t="shared" si="4"/>
        <v>8.5749549821878546E-16</v>
      </c>
      <c r="I46" s="2">
        <f t="shared" si="5"/>
        <v>3.8587297419845346E-14</v>
      </c>
      <c r="J46" s="2">
        <f t="shared" si="6"/>
        <v>-1.7149909964375709E-15</v>
      </c>
      <c r="K46" s="2">
        <f t="shared" si="7"/>
        <v>-7.7174594839690691E-14</v>
      </c>
      <c r="L46" s="2">
        <f t="shared" si="8"/>
        <v>-1</v>
      </c>
      <c r="M46" s="2">
        <f t="shared" si="9"/>
        <v>-45</v>
      </c>
      <c r="S46" s="3">
        <v>14</v>
      </c>
      <c r="T46" s="3">
        <v>154.86488935080061</v>
      </c>
      <c r="U46" s="3">
        <v>3.1121106491993942</v>
      </c>
      <c r="AF46" s="3">
        <v>45</v>
      </c>
      <c r="AG46" s="5">
        <f t="shared" si="0"/>
        <v>182.47399999999999</v>
      </c>
      <c r="AH46" s="3">
        <v>177.16828312398732</v>
      </c>
    </row>
    <row r="47" spans="1:34" ht="15.75" thickBot="1" x14ac:dyDescent="0.3">
      <c r="A47">
        <v>2006</v>
      </c>
      <c r="B47">
        <v>10</v>
      </c>
      <c r="C47" s="1">
        <v>178900</v>
      </c>
      <c r="D47">
        <f t="shared" si="1"/>
        <v>178.9</v>
      </c>
      <c r="E47">
        <f t="shared" si="10"/>
        <v>46</v>
      </c>
      <c r="F47" s="2">
        <f t="shared" si="2"/>
        <v>-0.86602540378444026</v>
      </c>
      <c r="G47" s="2">
        <f t="shared" si="3"/>
        <v>-39.837168574084252</v>
      </c>
      <c r="H47" s="2">
        <f t="shared" si="4"/>
        <v>0.49999999999999711</v>
      </c>
      <c r="I47" s="2">
        <f t="shared" si="5"/>
        <v>22.999999999999869</v>
      </c>
      <c r="J47" s="2">
        <f t="shared" si="6"/>
        <v>-0.86602540378443538</v>
      </c>
      <c r="K47" s="2">
        <f t="shared" si="7"/>
        <v>-39.837168574084025</v>
      </c>
      <c r="L47" s="2">
        <f t="shared" si="8"/>
        <v>-0.50000000000000577</v>
      </c>
      <c r="M47" s="2">
        <f t="shared" si="9"/>
        <v>-23.000000000000266</v>
      </c>
      <c r="S47" s="3">
        <v>15</v>
      </c>
      <c r="T47" s="3">
        <v>163.57648367402967</v>
      </c>
      <c r="U47" s="3">
        <v>16.998516325970314</v>
      </c>
      <c r="AF47" s="3">
        <v>46</v>
      </c>
      <c r="AG47" s="5">
        <f t="shared" si="0"/>
        <v>178.9</v>
      </c>
      <c r="AH47" s="3">
        <v>184.43026372936581</v>
      </c>
    </row>
    <row r="48" spans="1:34" ht="15.75" thickBot="1" x14ac:dyDescent="0.3">
      <c r="A48">
        <v>2006</v>
      </c>
      <c r="B48">
        <v>11</v>
      </c>
      <c r="C48" s="1">
        <v>180107</v>
      </c>
      <c r="D48">
        <f t="shared" si="1"/>
        <v>180.107</v>
      </c>
      <c r="E48">
        <f t="shared" si="10"/>
        <v>47</v>
      </c>
      <c r="F48" s="2">
        <f t="shared" si="2"/>
        <v>-0.50000000000000033</v>
      </c>
      <c r="G48" s="2">
        <f t="shared" si="3"/>
        <v>-23.500000000000014</v>
      </c>
      <c r="H48" s="2">
        <f t="shared" si="4"/>
        <v>0.86602540378443849</v>
      </c>
      <c r="I48" s="2">
        <f t="shared" si="5"/>
        <v>40.703193977868608</v>
      </c>
      <c r="J48" s="2">
        <f t="shared" si="6"/>
        <v>-0.86602540378443904</v>
      </c>
      <c r="K48" s="2">
        <f t="shared" si="7"/>
        <v>-40.703193977868636</v>
      </c>
      <c r="L48" s="2">
        <f t="shared" si="8"/>
        <v>0.49999999999999939</v>
      </c>
      <c r="M48" s="2">
        <f t="shared" si="9"/>
        <v>23.499999999999972</v>
      </c>
      <c r="S48" s="3">
        <v>16</v>
      </c>
      <c r="T48" s="3">
        <v>176.38053001307929</v>
      </c>
      <c r="U48" s="3">
        <v>3.7794699869207022</v>
      </c>
      <c r="AF48" s="3">
        <v>47</v>
      </c>
      <c r="AG48" s="5">
        <f t="shared" si="0"/>
        <v>180.107</v>
      </c>
      <c r="AH48" s="3">
        <v>187.64317258899084</v>
      </c>
    </row>
    <row r="49" spans="1:34" ht="15.75" thickBot="1" x14ac:dyDescent="0.3">
      <c r="A49">
        <v>2006</v>
      </c>
      <c r="B49">
        <v>12</v>
      </c>
      <c r="C49" s="1">
        <v>192539</v>
      </c>
      <c r="D49">
        <f t="shared" si="1"/>
        <v>192.53899999999999</v>
      </c>
      <c r="E49">
        <f t="shared" si="10"/>
        <v>48</v>
      </c>
      <c r="F49" s="2">
        <f t="shared" si="2"/>
        <v>-9.8011876392689601E-16</v>
      </c>
      <c r="G49" s="2">
        <f t="shared" si="3"/>
        <v>-4.7045700668491008E-14</v>
      </c>
      <c r="H49" s="2">
        <f t="shared" si="4"/>
        <v>1</v>
      </c>
      <c r="I49" s="2">
        <f t="shared" si="5"/>
        <v>48</v>
      </c>
      <c r="J49" s="2">
        <f t="shared" si="6"/>
        <v>-1.960237527853792E-15</v>
      </c>
      <c r="K49" s="2">
        <f t="shared" si="7"/>
        <v>-9.4091401336982017E-14</v>
      </c>
      <c r="L49" s="2">
        <f t="shared" si="8"/>
        <v>1</v>
      </c>
      <c r="M49" s="2">
        <f t="shared" si="9"/>
        <v>48</v>
      </c>
      <c r="S49" s="3">
        <v>17</v>
      </c>
      <c r="T49" s="3">
        <v>182.22377609982377</v>
      </c>
      <c r="U49" s="3">
        <v>4.8622239001762466</v>
      </c>
      <c r="AF49" s="4">
        <v>48</v>
      </c>
      <c r="AG49" s="5">
        <f t="shared" si="0"/>
        <v>192.53899999999999</v>
      </c>
      <c r="AH49" s="4">
        <v>183.17966515844043</v>
      </c>
    </row>
    <row r="50" spans="1:34" x14ac:dyDescent="0.25">
      <c r="S50" s="3">
        <v>18</v>
      </c>
      <c r="T50" s="3">
        <v>177.26901223519616</v>
      </c>
      <c r="U50" s="3">
        <v>4.6629877648038303</v>
      </c>
    </row>
    <row r="51" spans="1:34" x14ac:dyDescent="0.25">
      <c r="S51" s="3">
        <v>19</v>
      </c>
      <c r="T51" s="3">
        <v>168.12985883310026</v>
      </c>
      <c r="U51" s="3">
        <v>10.043141166899744</v>
      </c>
    </row>
    <row r="52" spans="1:34" x14ac:dyDescent="0.25">
      <c r="S52" s="3">
        <v>20</v>
      </c>
      <c r="T52" s="3">
        <v>164.85707627908661</v>
      </c>
      <c r="U52" s="3">
        <v>-2.6060762790866079</v>
      </c>
    </row>
    <row r="53" spans="1:34" x14ac:dyDescent="0.25">
      <c r="S53" s="3">
        <v>21</v>
      </c>
      <c r="T53" s="3">
        <v>170.84747484101473</v>
      </c>
      <c r="U53" s="3">
        <v>-2.658474841014737</v>
      </c>
    </row>
    <row r="54" spans="1:34" x14ac:dyDescent="0.25">
      <c r="S54" s="3">
        <v>22</v>
      </c>
      <c r="T54" s="3">
        <v>179.66931612444603</v>
      </c>
      <c r="U54" s="3">
        <v>-3.7533161244460302</v>
      </c>
    </row>
    <row r="55" spans="1:34" x14ac:dyDescent="0.25">
      <c r="S55" s="3">
        <v>23</v>
      </c>
      <c r="T55" s="3">
        <v>181.75642526362205</v>
      </c>
      <c r="U55" s="3">
        <v>-5.3124252636220604</v>
      </c>
    </row>
    <row r="56" spans="1:34" x14ac:dyDescent="0.25">
      <c r="S56" s="3">
        <v>24</v>
      </c>
      <c r="T56" s="3">
        <v>174.14801239858471</v>
      </c>
      <c r="U56" s="3">
        <v>-3.8650123985847245</v>
      </c>
    </row>
    <row r="57" spans="1:34" x14ac:dyDescent="0.25">
      <c r="S57" s="3">
        <v>25</v>
      </c>
      <c r="T57" s="3">
        <v>163.59024763042706</v>
      </c>
      <c r="U57" s="3">
        <v>19.854752369572935</v>
      </c>
    </row>
    <row r="58" spans="1:34" x14ac:dyDescent="0.25">
      <c r="S58" s="3">
        <v>26</v>
      </c>
      <c r="T58" s="3">
        <v>160.02180818654014</v>
      </c>
      <c r="U58" s="3">
        <v>-39.370808186540145</v>
      </c>
    </row>
    <row r="59" spans="1:34" x14ac:dyDescent="0.25">
      <c r="S59" s="3">
        <v>27</v>
      </c>
      <c r="T59" s="3">
        <v>166.95767138381791</v>
      </c>
      <c r="U59" s="3">
        <v>10.485328616182102</v>
      </c>
    </row>
    <row r="60" spans="1:34" x14ac:dyDescent="0.25">
      <c r="S60" s="3">
        <v>28</v>
      </c>
      <c r="T60" s="3">
        <v>178.20563687486748</v>
      </c>
      <c r="U60" s="3">
        <v>-0.33463687486747062</v>
      </c>
    </row>
    <row r="61" spans="1:34" x14ac:dyDescent="0.25">
      <c r="S61" s="3">
        <v>29</v>
      </c>
      <c r="T61" s="3">
        <v>183.98444243611866</v>
      </c>
      <c r="U61" s="3">
        <v>-2.1224424361186607</v>
      </c>
    </row>
    <row r="62" spans="1:34" x14ac:dyDescent="0.25">
      <c r="S62" s="3">
        <v>30</v>
      </c>
      <c r="T62" s="3">
        <v>180.29169637600526</v>
      </c>
      <c r="U62" s="3">
        <v>1.2963036239947314</v>
      </c>
    </row>
    <row r="63" spans="1:34" x14ac:dyDescent="0.25">
      <c r="S63" s="3">
        <v>31</v>
      </c>
      <c r="T63" s="3">
        <v>172.36537423963631</v>
      </c>
      <c r="U63" s="3">
        <v>-4.0523742396363218</v>
      </c>
    </row>
    <row r="64" spans="1:34" x14ac:dyDescent="0.25">
      <c r="S64" s="3">
        <v>32</v>
      </c>
      <c r="T64" s="3">
        <v>169.07621981637911</v>
      </c>
      <c r="U64" s="3">
        <v>2.8297801836208976</v>
      </c>
    </row>
    <row r="65" spans="19:21" x14ac:dyDescent="0.25">
      <c r="S65" s="3">
        <v>33</v>
      </c>
      <c r="T65" s="3">
        <v>174.00787898250104</v>
      </c>
      <c r="U65" s="3">
        <v>-2.8248789825010476</v>
      </c>
    </row>
    <row r="66" spans="19:21" x14ac:dyDescent="0.25">
      <c r="S66" s="3">
        <v>34</v>
      </c>
      <c r="T66" s="3">
        <v>182.04978992690593</v>
      </c>
      <c r="U66" s="3">
        <v>5.1342100730940672</v>
      </c>
    </row>
    <row r="67" spans="19:21" x14ac:dyDescent="0.25">
      <c r="S67" s="3">
        <v>35</v>
      </c>
      <c r="T67" s="3">
        <v>184.69979892630644</v>
      </c>
      <c r="U67" s="3">
        <v>-2.8097989263064562</v>
      </c>
    </row>
    <row r="68" spans="19:21" x14ac:dyDescent="0.25">
      <c r="S68" s="3">
        <v>36</v>
      </c>
      <c r="T68" s="3">
        <v>178.66383877851257</v>
      </c>
      <c r="U68" s="3">
        <v>9.458161221487444</v>
      </c>
    </row>
    <row r="69" spans="19:21" x14ac:dyDescent="0.25">
      <c r="S69" s="3">
        <v>37</v>
      </c>
      <c r="T69" s="3">
        <v>169.22925393165445</v>
      </c>
      <c r="U69" s="3">
        <v>-1.0272539316544567</v>
      </c>
    </row>
    <row r="70" spans="19:21" x14ac:dyDescent="0.25">
      <c r="S70" s="3">
        <v>38</v>
      </c>
      <c r="T70" s="3">
        <v>165.17872702227967</v>
      </c>
      <c r="U70" s="3">
        <v>-11.515727022279663</v>
      </c>
    </row>
    <row r="71" spans="19:21" x14ac:dyDescent="0.25">
      <c r="S71" s="3">
        <v>39</v>
      </c>
      <c r="T71" s="3">
        <v>170.33885909360606</v>
      </c>
      <c r="U71" s="3">
        <v>8.1521409063939529</v>
      </c>
    </row>
    <row r="72" spans="19:21" x14ac:dyDescent="0.25">
      <c r="S72" s="3">
        <v>40</v>
      </c>
      <c r="T72" s="3">
        <v>180.03074373665564</v>
      </c>
      <c r="U72" s="3">
        <v>4.1442562633443742</v>
      </c>
    </row>
    <row r="73" spans="19:21" x14ac:dyDescent="0.25">
      <c r="S73" s="3">
        <v>41</v>
      </c>
      <c r="T73" s="3">
        <v>185.7451087724136</v>
      </c>
      <c r="U73" s="3">
        <v>-5.0291087724135934</v>
      </c>
    </row>
    <row r="74" spans="19:21" x14ac:dyDescent="0.25">
      <c r="S74" s="3">
        <v>42</v>
      </c>
      <c r="T74" s="3">
        <v>183.31438051681434</v>
      </c>
      <c r="U74" s="3">
        <v>-6.438380516814334</v>
      </c>
    </row>
    <row r="75" spans="19:21" x14ac:dyDescent="0.25">
      <c r="S75" s="3">
        <v>43</v>
      </c>
      <c r="T75" s="3">
        <v>176.60088964617228</v>
      </c>
      <c r="U75" s="3">
        <v>-2.3788896461722686</v>
      </c>
    </row>
    <row r="76" spans="19:21" x14ac:dyDescent="0.25">
      <c r="S76" s="3">
        <v>44</v>
      </c>
      <c r="T76" s="3">
        <v>173.29536335367163</v>
      </c>
      <c r="U76" s="3">
        <v>5.1576366463283705</v>
      </c>
    </row>
    <row r="77" spans="19:21" x14ac:dyDescent="0.25">
      <c r="S77" s="3">
        <v>45</v>
      </c>
      <c r="T77" s="3">
        <v>177.16828312398732</v>
      </c>
      <c r="U77" s="3">
        <v>5.3057168760126672</v>
      </c>
    </row>
    <row r="78" spans="19:21" x14ac:dyDescent="0.25">
      <c r="S78" s="3">
        <v>46</v>
      </c>
      <c r="T78" s="3">
        <v>184.43026372936581</v>
      </c>
      <c r="U78" s="3">
        <v>-5.5302637293657995</v>
      </c>
    </row>
    <row r="79" spans="19:21" x14ac:dyDescent="0.25">
      <c r="S79" s="3">
        <v>47</v>
      </c>
      <c r="T79" s="3">
        <v>187.64317258899084</v>
      </c>
      <c r="U79" s="3">
        <v>-7.5361725889908371</v>
      </c>
    </row>
    <row r="80" spans="19:21" ht="15.75" thickBot="1" x14ac:dyDescent="0.3">
      <c r="S80" s="4">
        <v>48</v>
      </c>
      <c r="T80" s="4">
        <v>183.17966515844043</v>
      </c>
      <c r="U80" s="4">
        <v>9.3593348415595585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Chart1</vt:lpstr>
      <vt:lpstr>Chart2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2014-10-22T10:56:40Z</dcterms:created>
  <dcterms:modified xsi:type="dcterms:W3CDTF">2014-10-22T11:18:33Z</dcterms:modified>
</cp:coreProperties>
</file>