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41" i="1" l="1"/>
  <c r="W41" i="1"/>
  <c r="X41" i="1"/>
  <c r="Y41" i="1"/>
  <c r="Z41" i="1"/>
  <c r="U41" i="1"/>
  <c r="V40" i="1"/>
  <c r="W40" i="1"/>
  <c r="X40" i="1"/>
  <c r="Y40" i="1"/>
  <c r="Z40" i="1"/>
  <c r="U40" i="1"/>
  <c r="V39" i="1"/>
  <c r="W39" i="1"/>
  <c r="X39" i="1"/>
  <c r="Y39" i="1"/>
  <c r="Z39" i="1"/>
  <c r="U39" i="1"/>
  <c r="V38" i="1"/>
  <c r="W38" i="1"/>
  <c r="X38" i="1"/>
  <c r="Y38" i="1"/>
  <c r="Z38" i="1"/>
  <c r="U38" i="1"/>
  <c r="V37" i="1"/>
  <c r="W37" i="1"/>
  <c r="X37" i="1"/>
  <c r="Y37" i="1"/>
  <c r="Z37" i="1"/>
  <c r="U37" i="1"/>
  <c r="V36" i="1"/>
  <c r="W36" i="1"/>
  <c r="X36" i="1"/>
  <c r="Y36" i="1"/>
  <c r="Z36" i="1"/>
  <c r="U36" i="1"/>
  <c r="V3" i="1"/>
  <c r="W3" i="1"/>
  <c r="X3" i="1"/>
  <c r="Y3" i="1"/>
  <c r="Z3" i="1"/>
  <c r="V4" i="1"/>
  <c r="W4" i="1"/>
  <c r="X4" i="1"/>
  <c r="Y4" i="1"/>
  <c r="Z4" i="1"/>
  <c r="V5" i="1"/>
  <c r="W5" i="1"/>
  <c r="X5" i="1"/>
  <c r="Y5" i="1"/>
  <c r="Z5" i="1"/>
  <c r="V6" i="1"/>
  <c r="W6" i="1"/>
  <c r="X6" i="1"/>
  <c r="Y6" i="1"/>
  <c r="Z6" i="1"/>
  <c r="V7" i="1"/>
  <c r="W7" i="1"/>
  <c r="X7" i="1"/>
  <c r="Y7" i="1"/>
  <c r="Z7" i="1"/>
  <c r="V8" i="1"/>
  <c r="W8" i="1"/>
  <c r="X8" i="1"/>
  <c r="Y8" i="1"/>
  <c r="Z8" i="1"/>
  <c r="V9" i="1"/>
  <c r="W9" i="1"/>
  <c r="X9" i="1"/>
  <c r="Y9" i="1"/>
  <c r="Z9" i="1"/>
  <c r="V10" i="1"/>
  <c r="W10" i="1"/>
  <c r="X10" i="1"/>
  <c r="Y10" i="1"/>
  <c r="Z10" i="1"/>
  <c r="V11" i="1"/>
  <c r="W11" i="1"/>
  <c r="X11" i="1"/>
  <c r="Y11" i="1"/>
  <c r="Z11" i="1"/>
  <c r="V12" i="1"/>
  <c r="W12" i="1"/>
  <c r="X12" i="1"/>
  <c r="Y12" i="1"/>
  <c r="Z12" i="1"/>
  <c r="V13" i="1"/>
  <c r="W13" i="1"/>
  <c r="X13" i="1"/>
  <c r="Y13" i="1"/>
  <c r="Z13" i="1"/>
  <c r="V14" i="1"/>
  <c r="W14" i="1"/>
  <c r="X14" i="1"/>
  <c r="Y14" i="1"/>
  <c r="Z14" i="1"/>
  <c r="V15" i="1"/>
  <c r="W15" i="1"/>
  <c r="X15" i="1"/>
  <c r="Y15" i="1"/>
  <c r="Z15" i="1"/>
  <c r="V16" i="1"/>
  <c r="W16" i="1"/>
  <c r="X16" i="1"/>
  <c r="Y16" i="1"/>
  <c r="Z16" i="1"/>
  <c r="V17" i="1"/>
  <c r="W17" i="1"/>
  <c r="X17" i="1"/>
  <c r="Y17" i="1"/>
  <c r="Z17" i="1"/>
  <c r="V18" i="1"/>
  <c r="W18" i="1"/>
  <c r="X18" i="1"/>
  <c r="Y18" i="1"/>
  <c r="Z18" i="1"/>
  <c r="V19" i="1"/>
  <c r="W19" i="1"/>
  <c r="X19" i="1"/>
  <c r="Y19" i="1"/>
  <c r="Z19" i="1"/>
  <c r="V20" i="1"/>
  <c r="W20" i="1"/>
  <c r="X20" i="1"/>
  <c r="Y20" i="1"/>
  <c r="Z20" i="1"/>
  <c r="V21" i="1"/>
  <c r="W21" i="1"/>
  <c r="X21" i="1"/>
  <c r="Y21" i="1"/>
  <c r="Z21" i="1"/>
  <c r="V22" i="1"/>
  <c r="W22" i="1"/>
  <c r="X22" i="1"/>
  <c r="Y22" i="1"/>
  <c r="Z22" i="1"/>
  <c r="V23" i="1"/>
  <c r="W23" i="1"/>
  <c r="X23" i="1"/>
  <c r="Y23" i="1"/>
  <c r="Z23" i="1"/>
  <c r="V24" i="1"/>
  <c r="W24" i="1"/>
  <c r="X24" i="1"/>
  <c r="Y24" i="1"/>
  <c r="Z24" i="1"/>
  <c r="V25" i="1"/>
  <c r="W25" i="1"/>
  <c r="X25" i="1"/>
  <c r="Y25" i="1"/>
  <c r="Z25" i="1"/>
  <c r="V26" i="1"/>
  <c r="W26" i="1"/>
  <c r="X26" i="1"/>
  <c r="Y26" i="1"/>
  <c r="Z26" i="1"/>
  <c r="V27" i="1"/>
  <c r="W27" i="1"/>
  <c r="X27" i="1"/>
  <c r="Y27" i="1"/>
  <c r="Z27" i="1"/>
  <c r="V28" i="1"/>
  <c r="W28" i="1"/>
  <c r="X28" i="1"/>
  <c r="Y28" i="1"/>
  <c r="Z28" i="1"/>
  <c r="V29" i="1"/>
  <c r="W29" i="1"/>
  <c r="X29" i="1"/>
  <c r="Y29" i="1"/>
  <c r="Z29" i="1"/>
  <c r="V30" i="1"/>
  <c r="W30" i="1"/>
  <c r="X30" i="1"/>
  <c r="Y30" i="1"/>
  <c r="Z30" i="1"/>
  <c r="V31" i="1"/>
  <c r="W31" i="1"/>
  <c r="X31" i="1"/>
  <c r="Y31" i="1"/>
  <c r="Z31" i="1"/>
  <c r="V32" i="1"/>
  <c r="W32" i="1"/>
  <c r="X32" i="1"/>
  <c r="Y32" i="1"/>
  <c r="Z32" i="1"/>
  <c r="Z2" i="1"/>
  <c r="Y2" i="1"/>
  <c r="X2" i="1"/>
  <c r="W2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Q6" i="1" l="1"/>
  <c r="Q4" i="1"/>
  <c r="Q3" i="1"/>
  <c r="P6" i="1"/>
  <c r="P4" i="1"/>
  <c r="P3" i="1"/>
  <c r="O4" i="1"/>
  <c r="O5" i="1"/>
  <c r="O6" i="1"/>
  <c r="O7" i="1"/>
  <c r="O3" i="1"/>
  <c r="N7" i="1"/>
  <c r="N6" i="1"/>
  <c r="N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2" i="1"/>
  <c r="N4" i="1"/>
  <c r="N3" i="1"/>
  <c r="J9" i="1"/>
  <c r="J6" i="1"/>
  <c r="J4" i="1"/>
  <c r="J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H2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2" i="1"/>
</calcChain>
</file>

<file path=xl/sharedStrings.xml><?xml version="1.0" encoding="utf-8"?>
<sst xmlns="http://schemas.openxmlformats.org/spreadsheetml/2006/main" count="46" uniqueCount="31">
  <si>
    <t>Y</t>
  </si>
  <si>
    <t>Length</t>
  </si>
  <si>
    <t>Subject</t>
  </si>
  <si>
    <t>LengthMn</t>
  </si>
  <si>
    <t>SubjMn</t>
  </si>
  <si>
    <t>Allmean</t>
  </si>
  <si>
    <t>lngtheff</t>
  </si>
  <si>
    <t>subjeff</t>
  </si>
  <si>
    <t>TukeyNum</t>
  </si>
  <si>
    <t>TukeyDenBL</t>
  </si>
  <si>
    <t>TukeyDenTr</t>
  </si>
  <si>
    <t>SSNA</t>
  </si>
  <si>
    <t>ANOVA</t>
  </si>
  <si>
    <t>Source</t>
  </si>
  <si>
    <t>Subj*Len</t>
  </si>
  <si>
    <t>NA</t>
  </si>
  <si>
    <t>Remainder</t>
  </si>
  <si>
    <t>Total</t>
  </si>
  <si>
    <t>df</t>
  </si>
  <si>
    <t>SS</t>
  </si>
  <si>
    <t>interact</t>
  </si>
  <si>
    <t>MS</t>
  </si>
  <si>
    <t>F*</t>
  </si>
  <si>
    <t>F(.95)</t>
  </si>
  <si>
    <t>Length1</t>
  </si>
  <si>
    <t>Length2</t>
  </si>
  <si>
    <t>Length3</t>
  </si>
  <si>
    <t>Length4</t>
  </si>
  <si>
    <t>Length5</t>
  </si>
  <si>
    <t>Length6</t>
  </si>
  <si>
    <t>Within-Subjects Variance-Covariance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</si>
</sst>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2" fontId="2" fillId="2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7"/>
  <sheetViews>
    <sheetView tabSelected="1" topLeftCell="E1" workbookViewId="0">
      <selection activeCell="M2" sqref="M2:Q8"/>
    </sheetView>
  </sheetViews>
  <sheetFormatPr defaultRowHeight="15" x14ac:dyDescent="0.25"/>
  <cols>
    <col min="12" max="12" width="12.7109375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20</v>
      </c>
      <c r="J1" t="s">
        <v>8</v>
      </c>
      <c r="L1" s="3" t="s">
        <v>12</v>
      </c>
      <c r="M1" s="3"/>
      <c r="N1" s="3"/>
      <c r="O1" s="3"/>
      <c r="P1" s="3"/>
      <c r="Q1" s="3"/>
      <c r="T1" t="s">
        <v>2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</row>
    <row r="2" spans="1:26" x14ac:dyDescent="0.25">
      <c r="A2" s="1">
        <v>19.55</v>
      </c>
      <c r="B2">
        <v>1</v>
      </c>
      <c r="C2">
        <v>1</v>
      </c>
      <c r="D2">
        <f>SUMIF(B$2:B$187,"="&amp;B2,$A$2:$A$187)/COUNTIF(B$2:B$187,"="&amp;B2)</f>
        <v>24.935161290322586</v>
      </c>
      <c r="E2">
        <f>SUMIF(C$2:C$187,"="&amp;C2,$A$2:$A$187)/COUNTIF(C$2:C$187,"="&amp;C2)</f>
        <v>22.106666666666666</v>
      </c>
      <c r="F2">
        <f>AVERAGE($A$2:$A$187)</f>
        <v>25.005591397849471</v>
      </c>
      <c r="G2">
        <f>D2-F2</f>
        <v>-7.0430107526885166E-2</v>
      </c>
      <c r="H2">
        <f>E2-F2</f>
        <v>-2.8989247311828059</v>
      </c>
      <c r="I2">
        <f>A2-D2-E2+F2</f>
        <v>-2.4862365591397797</v>
      </c>
      <c r="J2">
        <f>SUMPRODUCT(A2:A187,G2:G187,H2:H187)</f>
        <v>54.732011570340319</v>
      </c>
      <c r="L2" s="3" t="s">
        <v>13</v>
      </c>
      <c r="M2" s="4" t="s">
        <v>18</v>
      </c>
      <c r="N2" s="4" t="s">
        <v>19</v>
      </c>
      <c r="O2" s="4" t="s">
        <v>21</v>
      </c>
      <c r="P2" s="4" t="s">
        <v>22</v>
      </c>
      <c r="Q2" s="4" t="s">
        <v>23</v>
      </c>
      <c r="T2">
        <v>1</v>
      </c>
      <c r="U2">
        <f>A2</f>
        <v>19.55</v>
      </c>
      <c r="V2">
        <f>A33</f>
        <v>23.53</v>
      </c>
      <c r="W2">
        <f>A64</f>
        <v>21.34</v>
      </c>
      <c r="X2">
        <f>A95</f>
        <v>24.4</v>
      </c>
      <c r="Y2">
        <f>A126</f>
        <v>22.5</v>
      </c>
      <c r="Z2">
        <f>A157</f>
        <v>21.32</v>
      </c>
    </row>
    <row r="3" spans="1:26" x14ac:dyDescent="0.25">
      <c r="A3" s="1">
        <v>27.24</v>
      </c>
      <c r="B3">
        <v>1</v>
      </c>
      <c r="C3">
        <v>2</v>
      </c>
      <c r="D3">
        <f t="shared" ref="D3:D66" si="0">SUMIF(B$2:B$187,"="&amp;B3,$A$2:$A$187)/COUNTIF(B$2:B$187,"="&amp;B3)</f>
        <v>24.935161290322586</v>
      </c>
      <c r="E3">
        <f t="shared" ref="E3:E66" si="1">SUMIF(C$2:C$187,"="&amp;C3,$A$2:$A$187)/COUNTIF(C$2:C$187,"="&amp;C3)</f>
        <v>26.454999999999998</v>
      </c>
      <c r="F3">
        <f t="shared" ref="F3:F66" si="2">AVERAGE($A$2:$A$187)</f>
        <v>25.005591397849471</v>
      </c>
      <c r="G3">
        <f t="shared" ref="G3:G66" si="3">D3-F3</f>
        <v>-7.0430107526885166E-2</v>
      </c>
      <c r="H3">
        <f t="shared" ref="H3:H66" si="4">E3-F3</f>
        <v>1.4494086021505268</v>
      </c>
      <c r="I3">
        <f t="shared" ref="I3:I66" si="5">A3-D3-E3+F3</f>
        <v>0.85543010752688531</v>
      </c>
      <c r="J3" t="s">
        <v>9</v>
      </c>
      <c r="L3" s="3" t="s">
        <v>1</v>
      </c>
      <c r="M3" s="4">
        <v>5</v>
      </c>
      <c r="N3" s="5">
        <f>DEVSQ(D2:D187)</f>
        <v>106.85812043010743</v>
      </c>
      <c r="O3" s="5">
        <f>N3/M3</f>
        <v>21.371624086021487</v>
      </c>
      <c r="P3" s="5">
        <f>O3/O5</f>
        <v>5.0513262437046818</v>
      </c>
      <c r="Q3" s="5">
        <f>FINV(0.05,5,150)</f>
        <v>2.274490998607126</v>
      </c>
      <c r="T3">
        <v>2</v>
      </c>
      <c r="U3">
        <f t="shared" ref="U3:U32" si="6">A3</f>
        <v>27.24</v>
      </c>
      <c r="V3">
        <f t="shared" ref="V3:V32" si="7">A34</f>
        <v>26.39</v>
      </c>
      <c r="W3">
        <f t="shared" ref="W3:W32" si="8">A65</f>
        <v>29.94</v>
      </c>
      <c r="X3">
        <f t="shared" ref="X3:X32" si="9">A96</f>
        <v>25.88</v>
      </c>
      <c r="Y3">
        <f t="shared" ref="Y3:Y32" si="10">A127</f>
        <v>23.1</v>
      </c>
      <c r="Z3">
        <f t="shared" ref="Z3:Z32" si="11">A158</f>
        <v>26.18</v>
      </c>
    </row>
    <row r="4" spans="1:26" x14ac:dyDescent="0.25">
      <c r="A4" s="1">
        <v>28.76</v>
      </c>
      <c r="B4">
        <v>1</v>
      </c>
      <c r="C4">
        <v>3</v>
      </c>
      <c r="D4">
        <f t="shared" si="0"/>
        <v>24.935161290322586</v>
      </c>
      <c r="E4">
        <f t="shared" si="1"/>
        <v>29.128333333333334</v>
      </c>
      <c r="F4">
        <f t="shared" si="2"/>
        <v>25.005591397849471</v>
      </c>
      <c r="G4">
        <f t="shared" si="3"/>
        <v>-7.0430107526885166E-2</v>
      </c>
      <c r="H4">
        <f t="shared" si="4"/>
        <v>4.1227419354838624</v>
      </c>
      <c r="I4">
        <f t="shared" si="5"/>
        <v>-0.29790322580644713</v>
      </c>
      <c r="J4">
        <f>DEVSQ(E2:E187)/6</f>
        <v>379.59080304659489</v>
      </c>
      <c r="L4" s="3" t="s">
        <v>2</v>
      </c>
      <c r="M4" s="4">
        <v>30</v>
      </c>
      <c r="N4" s="5">
        <f>DEVSQ(E2:E187)</f>
        <v>2277.5448182795694</v>
      </c>
      <c r="O4" s="5">
        <f t="shared" ref="O4:O7" si="12">N4/M4</f>
        <v>75.918160609318974</v>
      </c>
      <c r="P4" s="5">
        <f>O4/O5</f>
        <v>17.943764849881816</v>
      </c>
      <c r="Q4" s="5">
        <f>FINV(0.05,30,150)</f>
        <v>1.5353666464171762</v>
      </c>
      <c r="T4">
        <v>3</v>
      </c>
      <c r="U4">
        <f t="shared" si="6"/>
        <v>28.76</v>
      </c>
      <c r="V4">
        <f t="shared" si="7"/>
        <v>30.9</v>
      </c>
      <c r="W4">
        <f t="shared" si="8"/>
        <v>32.950000000000003</v>
      </c>
      <c r="X4">
        <f t="shared" si="9"/>
        <v>27.97</v>
      </c>
      <c r="Y4">
        <f t="shared" si="10"/>
        <v>28.26</v>
      </c>
      <c r="Z4">
        <f t="shared" si="11"/>
        <v>25.93</v>
      </c>
    </row>
    <row r="5" spans="1:26" x14ac:dyDescent="0.25">
      <c r="A5" s="1">
        <v>31.19</v>
      </c>
      <c r="B5">
        <v>1</v>
      </c>
      <c r="C5">
        <v>4</v>
      </c>
      <c r="D5">
        <f t="shared" si="0"/>
        <v>24.935161290322586</v>
      </c>
      <c r="E5">
        <f t="shared" si="1"/>
        <v>27.556666666666672</v>
      </c>
      <c r="F5">
        <f t="shared" si="2"/>
        <v>25.005591397849471</v>
      </c>
      <c r="G5">
        <f t="shared" si="3"/>
        <v>-7.0430107526885166E-2</v>
      </c>
      <c r="H5">
        <f t="shared" si="4"/>
        <v>2.5510752688172005</v>
      </c>
      <c r="I5">
        <f t="shared" si="5"/>
        <v>3.7037634408602145</v>
      </c>
      <c r="J5" t="s">
        <v>10</v>
      </c>
      <c r="L5" s="3" t="s">
        <v>14</v>
      </c>
      <c r="M5" s="4">
        <v>150</v>
      </c>
      <c r="N5" s="5">
        <f>SUMSQ(I2:I187)</f>
        <v>634.63404623655936</v>
      </c>
      <c r="O5" s="5">
        <f t="shared" si="12"/>
        <v>4.2308936415770626</v>
      </c>
      <c r="P5" s="5"/>
      <c r="Q5" s="5"/>
      <c r="T5">
        <v>4</v>
      </c>
      <c r="U5">
        <f t="shared" si="6"/>
        <v>31.19</v>
      </c>
      <c r="V5">
        <f t="shared" si="7"/>
        <v>26.05</v>
      </c>
      <c r="W5">
        <f t="shared" si="8"/>
        <v>29.4</v>
      </c>
      <c r="X5">
        <f t="shared" si="9"/>
        <v>24.54</v>
      </c>
      <c r="Y5">
        <f t="shared" si="10"/>
        <v>25.55</v>
      </c>
      <c r="Z5">
        <f t="shared" si="11"/>
        <v>28.61</v>
      </c>
    </row>
    <row r="6" spans="1:26" x14ac:dyDescent="0.25">
      <c r="A6" s="1">
        <v>21.91</v>
      </c>
      <c r="B6">
        <v>1</v>
      </c>
      <c r="C6">
        <v>5</v>
      </c>
      <c r="D6">
        <f t="shared" si="0"/>
        <v>24.935161290322586</v>
      </c>
      <c r="E6">
        <f t="shared" si="1"/>
        <v>21.234999999999999</v>
      </c>
      <c r="F6">
        <f t="shared" si="2"/>
        <v>25.005591397849471</v>
      </c>
      <c r="G6">
        <f t="shared" si="3"/>
        <v>-7.0430107526885166E-2</v>
      </c>
      <c r="H6">
        <f t="shared" si="4"/>
        <v>-3.7705913978494721</v>
      </c>
      <c r="I6">
        <f t="shared" si="5"/>
        <v>0.74543010752688588</v>
      </c>
      <c r="J6">
        <f>DEVSQ(D2:D187)/31</f>
        <v>3.4470361429066916</v>
      </c>
      <c r="L6" s="3" t="s">
        <v>15</v>
      </c>
      <c r="M6" s="4">
        <v>1</v>
      </c>
      <c r="N6" s="5">
        <f>J9</f>
        <v>4.1829232058992541E-2</v>
      </c>
      <c r="O6" s="5">
        <f t="shared" si="12"/>
        <v>4.1829232058992541E-2</v>
      </c>
      <c r="P6" s="5">
        <f>O6/O7</f>
        <v>9.8213552101375483E-3</v>
      </c>
      <c r="Q6" s="5">
        <f>FINV(0.05,1,149)</f>
        <v>3.9046280784013438</v>
      </c>
      <c r="T6">
        <v>5</v>
      </c>
      <c r="U6">
        <f t="shared" si="6"/>
        <v>21.91</v>
      </c>
      <c r="V6">
        <f t="shared" si="7"/>
        <v>23.27</v>
      </c>
      <c r="W6">
        <f t="shared" si="8"/>
        <v>22.32</v>
      </c>
      <c r="X6">
        <f t="shared" si="9"/>
        <v>22.66</v>
      </c>
      <c r="Y6">
        <f t="shared" si="10"/>
        <v>16.71</v>
      </c>
      <c r="Z6">
        <f t="shared" si="11"/>
        <v>20.54</v>
      </c>
    </row>
    <row r="7" spans="1:26" x14ac:dyDescent="0.25">
      <c r="A7" s="1">
        <v>27.62</v>
      </c>
      <c r="B7">
        <v>1</v>
      </c>
      <c r="C7">
        <v>6</v>
      </c>
      <c r="D7">
        <f t="shared" si="0"/>
        <v>24.935161290322586</v>
      </c>
      <c r="E7">
        <f t="shared" si="1"/>
        <v>28.068333333333332</v>
      </c>
      <c r="F7">
        <f t="shared" si="2"/>
        <v>25.005591397849471</v>
      </c>
      <c r="G7">
        <f t="shared" si="3"/>
        <v>-7.0430107526885166E-2</v>
      </c>
      <c r="H7">
        <f t="shared" si="4"/>
        <v>3.0627419354838601</v>
      </c>
      <c r="I7">
        <f t="shared" si="5"/>
        <v>-0.37790322580644542</v>
      </c>
      <c r="L7" s="3" t="s">
        <v>16</v>
      </c>
      <c r="M7" s="4">
        <v>149</v>
      </c>
      <c r="N7" s="5">
        <f>N5-N6</f>
        <v>634.59221700450041</v>
      </c>
      <c r="O7" s="5">
        <f t="shared" si="12"/>
        <v>4.2590081678154394</v>
      </c>
      <c r="P7" s="5"/>
      <c r="Q7" s="4"/>
      <c r="T7">
        <v>6</v>
      </c>
      <c r="U7">
        <f t="shared" si="6"/>
        <v>27.62</v>
      </c>
      <c r="V7">
        <f t="shared" si="7"/>
        <v>29.17</v>
      </c>
      <c r="W7">
        <f t="shared" si="8"/>
        <v>28.36</v>
      </c>
      <c r="X7">
        <f t="shared" si="9"/>
        <v>28.94</v>
      </c>
      <c r="Y7">
        <f t="shared" si="10"/>
        <v>27.88</v>
      </c>
      <c r="Z7">
        <f t="shared" si="11"/>
        <v>26.44</v>
      </c>
    </row>
    <row r="8" spans="1:26" x14ac:dyDescent="0.25">
      <c r="A8" s="1">
        <v>29.46</v>
      </c>
      <c r="B8">
        <v>1</v>
      </c>
      <c r="C8">
        <v>7</v>
      </c>
      <c r="D8">
        <f t="shared" si="0"/>
        <v>24.935161290322586</v>
      </c>
      <c r="E8">
        <f t="shared" si="1"/>
        <v>30.004999999999995</v>
      </c>
      <c r="F8">
        <f t="shared" si="2"/>
        <v>25.005591397849471</v>
      </c>
      <c r="G8">
        <f t="shared" si="3"/>
        <v>-7.0430107526885166E-2</v>
      </c>
      <c r="H8">
        <f t="shared" si="4"/>
        <v>4.999408602150524</v>
      </c>
      <c r="I8">
        <f t="shared" si="5"/>
        <v>-0.47456989247310943</v>
      </c>
      <c r="J8" t="s">
        <v>11</v>
      </c>
      <c r="L8" s="3" t="s">
        <v>17</v>
      </c>
      <c r="M8" s="4">
        <v>185</v>
      </c>
      <c r="N8" s="4"/>
      <c r="O8" s="4"/>
      <c r="P8" s="4"/>
      <c r="Q8" s="4"/>
      <c r="T8">
        <v>7</v>
      </c>
      <c r="U8">
        <f t="shared" si="6"/>
        <v>29.46</v>
      </c>
      <c r="V8">
        <f t="shared" si="7"/>
        <v>30.93</v>
      </c>
      <c r="W8">
        <f t="shared" si="8"/>
        <v>28.49</v>
      </c>
      <c r="X8">
        <f t="shared" si="9"/>
        <v>30.72</v>
      </c>
      <c r="Y8">
        <f t="shared" si="10"/>
        <v>31.07</v>
      </c>
      <c r="Z8">
        <f t="shared" si="11"/>
        <v>29.36</v>
      </c>
    </row>
    <row r="9" spans="1:26" x14ac:dyDescent="0.25">
      <c r="A9" s="1">
        <v>26.35</v>
      </c>
      <c r="B9">
        <v>1</v>
      </c>
      <c r="C9">
        <v>8</v>
      </c>
      <c r="D9">
        <f t="shared" si="0"/>
        <v>24.935161290322586</v>
      </c>
      <c r="E9">
        <f t="shared" si="1"/>
        <v>21.008333333333333</v>
      </c>
      <c r="F9">
        <f t="shared" si="2"/>
        <v>25.005591397849471</v>
      </c>
      <c r="G9">
        <f t="shared" si="3"/>
        <v>-7.0430107526885166E-2</v>
      </c>
      <c r="H9">
        <f t="shared" si="4"/>
        <v>-3.9972580645161386</v>
      </c>
      <c r="I9">
        <f t="shared" si="5"/>
        <v>5.4120967741935537</v>
      </c>
      <c r="J9">
        <f>J2/(J4*J6)</f>
        <v>4.1829232058992541E-2</v>
      </c>
      <c r="T9">
        <v>8</v>
      </c>
      <c r="U9">
        <f t="shared" si="6"/>
        <v>26.35</v>
      </c>
      <c r="V9">
        <f t="shared" si="7"/>
        <v>17.55</v>
      </c>
      <c r="W9">
        <f t="shared" si="8"/>
        <v>22.24</v>
      </c>
      <c r="X9">
        <f t="shared" si="9"/>
        <v>16.7</v>
      </c>
      <c r="Y9">
        <f t="shared" si="10"/>
        <v>23.44</v>
      </c>
      <c r="Z9">
        <f t="shared" si="11"/>
        <v>19.77</v>
      </c>
    </row>
    <row r="10" spans="1:26" x14ac:dyDescent="0.25">
      <c r="A10" s="1">
        <v>26.69</v>
      </c>
      <c r="B10">
        <v>1</v>
      </c>
      <c r="C10">
        <v>9</v>
      </c>
      <c r="D10">
        <f t="shared" si="0"/>
        <v>24.935161290322586</v>
      </c>
      <c r="E10">
        <f t="shared" si="1"/>
        <v>31.028333333333332</v>
      </c>
      <c r="F10">
        <f t="shared" si="2"/>
        <v>25.005591397849471</v>
      </c>
      <c r="G10">
        <f t="shared" si="3"/>
        <v>-7.0430107526885166E-2</v>
      </c>
      <c r="H10">
        <f t="shared" si="4"/>
        <v>6.0227419354838609</v>
      </c>
      <c r="I10">
        <f t="shared" si="5"/>
        <v>-4.267903225806446</v>
      </c>
      <c r="T10">
        <v>9</v>
      </c>
      <c r="U10">
        <f t="shared" si="6"/>
        <v>26.69</v>
      </c>
      <c r="V10">
        <f t="shared" si="7"/>
        <v>32.549999999999997</v>
      </c>
      <c r="W10">
        <f t="shared" si="8"/>
        <v>36.15</v>
      </c>
      <c r="X10">
        <f t="shared" si="9"/>
        <v>30.27</v>
      </c>
      <c r="Y10">
        <f t="shared" si="10"/>
        <v>28.82</v>
      </c>
      <c r="Z10">
        <f t="shared" si="11"/>
        <v>31.69</v>
      </c>
    </row>
    <row r="11" spans="1:26" x14ac:dyDescent="0.25">
      <c r="A11" s="1">
        <v>30.22</v>
      </c>
      <c r="B11">
        <v>1</v>
      </c>
      <c r="C11">
        <v>10</v>
      </c>
      <c r="D11">
        <f t="shared" si="0"/>
        <v>24.935161290322586</v>
      </c>
      <c r="E11">
        <f t="shared" si="1"/>
        <v>28.068333333333339</v>
      </c>
      <c r="F11">
        <f t="shared" si="2"/>
        <v>25.005591397849471</v>
      </c>
      <c r="G11">
        <f t="shared" si="3"/>
        <v>-7.0430107526885166E-2</v>
      </c>
      <c r="H11">
        <f t="shared" si="4"/>
        <v>3.0627419354838672</v>
      </c>
      <c r="I11">
        <f t="shared" si="5"/>
        <v>2.2220967741935453</v>
      </c>
      <c r="T11">
        <v>10</v>
      </c>
      <c r="U11">
        <f t="shared" si="6"/>
        <v>30.22</v>
      </c>
      <c r="V11">
        <f t="shared" si="7"/>
        <v>28.87</v>
      </c>
      <c r="W11">
        <f t="shared" si="8"/>
        <v>30.62</v>
      </c>
      <c r="X11">
        <f t="shared" si="9"/>
        <v>26.29</v>
      </c>
      <c r="Y11">
        <f t="shared" si="10"/>
        <v>27.77</v>
      </c>
      <c r="Z11">
        <f t="shared" si="11"/>
        <v>24.64</v>
      </c>
    </row>
    <row r="12" spans="1:26" x14ac:dyDescent="0.25">
      <c r="A12" s="1">
        <v>27.81</v>
      </c>
      <c r="B12">
        <v>1</v>
      </c>
      <c r="C12">
        <v>11</v>
      </c>
      <c r="D12">
        <f t="shared" si="0"/>
        <v>24.935161290322586</v>
      </c>
      <c r="E12">
        <f t="shared" si="1"/>
        <v>24.971666666666668</v>
      </c>
      <c r="F12">
        <f t="shared" si="2"/>
        <v>25.005591397849471</v>
      </c>
      <c r="G12">
        <f t="shared" si="3"/>
        <v>-7.0430107526885166E-2</v>
      </c>
      <c r="H12">
        <f t="shared" si="4"/>
        <v>-3.3924731182803924E-2</v>
      </c>
      <c r="I12">
        <f t="shared" si="5"/>
        <v>2.9087634408602163</v>
      </c>
      <c r="T12">
        <v>11</v>
      </c>
      <c r="U12">
        <f t="shared" si="6"/>
        <v>27.81</v>
      </c>
      <c r="V12">
        <f t="shared" si="7"/>
        <v>26.53</v>
      </c>
      <c r="W12">
        <f t="shared" si="8"/>
        <v>26.53</v>
      </c>
      <c r="X12">
        <f t="shared" si="9"/>
        <v>22.33</v>
      </c>
      <c r="Y12">
        <f t="shared" si="10"/>
        <v>24.54</v>
      </c>
      <c r="Z12">
        <f t="shared" si="11"/>
        <v>22.09</v>
      </c>
    </row>
    <row r="13" spans="1:26" x14ac:dyDescent="0.25">
      <c r="A13" s="1">
        <v>23.46</v>
      </c>
      <c r="B13">
        <v>1</v>
      </c>
      <c r="C13">
        <v>12</v>
      </c>
      <c r="D13">
        <f t="shared" si="0"/>
        <v>24.935161290322586</v>
      </c>
      <c r="E13">
        <f t="shared" si="1"/>
        <v>24.915000000000003</v>
      </c>
      <c r="F13">
        <f t="shared" si="2"/>
        <v>25.005591397849471</v>
      </c>
      <c r="G13">
        <f t="shared" si="3"/>
        <v>-7.0430107526885166E-2</v>
      </c>
      <c r="H13">
        <f t="shared" si="4"/>
        <v>-9.0591397849468791E-2</v>
      </c>
      <c r="I13">
        <f t="shared" si="5"/>
        <v>-1.3845698924731167</v>
      </c>
      <c r="T13">
        <v>12</v>
      </c>
      <c r="U13">
        <f t="shared" si="6"/>
        <v>23.46</v>
      </c>
      <c r="V13">
        <f t="shared" si="7"/>
        <v>25.26</v>
      </c>
      <c r="W13">
        <f t="shared" si="8"/>
        <v>27.95</v>
      </c>
      <c r="X13">
        <f t="shared" si="9"/>
        <v>24.85</v>
      </c>
      <c r="Y13">
        <f t="shared" si="10"/>
        <v>24.55</v>
      </c>
      <c r="Z13">
        <f t="shared" si="11"/>
        <v>23.42</v>
      </c>
    </row>
    <row r="14" spans="1:26" x14ac:dyDescent="0.25">
      <c r="A14" s="1">
        <v>23.64</v>
      </c>
      <c r="B14">
        <v>1</v>
      </c>
      <c r="C14">
        <v>13</v>
      </c>
      <c r="D14">
        <f t="shared" si="0"/>
        <v>24.935161290322586</v>
      </c>
      <c r="E14">
        <f t="shared" si="1"/>
        <v>26.919999999999998</v>
      </c>
      <c r="F14">
        <f t="shared" si="2"/>
        <v>25.005591397849471</v>
      </c>
      <c r="G14">
        <f t="shared" si="3"/>
        <v>-7.0430107526885166E-2</v>
      </c>
      <c r="H14">
        <f t="shared" si="4"/>
        <v>1.9144086021505267</v>
      </c>
      <c r="I14">
        <f t="shared" si="5"/>
        <v>-3.2095698924731124</v>
      </c>
      <c r="T14">
        <v>13</v>
      </c>
      <c r="U14">
        <f t="shared" si="6"/>
        <v>23.64</v>
      </c>
      <c r="V14">
        <f t="shared" si="7"/>
        <v>25.65</v>
      </c>
      <c r="W14">
        <f t="shared" si="8"/>
        <v>31.49</v>
      </c>
      <c r="X14">
        <f t="shared" si="9"/>
        <v>24.33</v>
      </c>
      <c r="Y14">
        <f t="shared" si="10"/>
        <v>27.78</v>
      </c>
      <c r="Z14">
        <f t="shared" si="11"/>
        <v>28.63</v>
      </c>
    </row>
    <row r="15" spans="1:26" x14ac:dyDescent="0.25">
      <c r="A15" s="1">
        <v>27.85</v>
      </c>
      <c r="B15">
        <v>1</v>
      </c>
      <c r="C15">
        <v>14</v>
      </c>
      <c r="D15">
        <f t="shared" si="0"/>
        <v>24.935161290322586</v>
      </c>
      <c r="E15">
        <f t="shared" si="1"/>
        <v>27.403333333333336</v>
      </c>
      <c r="F15">
        <f t="shared" si="2"/>
        <v>25.005591397849471</v>
      </c>
      <c r="G15">
        <f t="shared" si="3"/>
        <v>-7.0430107526885166E-2</v>
      </c>
      <c r="H15">
        <f t="shared" si="4"/>
        <v>2.3977419354838645</v>
      </c>
      <c r="I15">
        <f t="shared" si="5"/>
        <v>0.5170967741935506</v>
      </c>
      <c r="T15">
        <v>14</v>
      </c>
      <c r="U15">
        <f t="shared" si="6"/>
        <v>27.85</v>
      </c>
      <c r="V15">
        <f t="shared" si="7"/>
        <v>29.39</v>
      </c>
      <c r="W15">
        <f t="shared" si="8"/>
        <v>30.24</v>
      </c>
      <c r="X15">
        <f t="shared" si="9"/>
        <v>24.5</v>
      </c>
      <c r="Y15">
        <f t="shared" si="10"/>
        <v>26.14</v>
      </c>
      <c r="Z15">
        <f t="shared" si="11"/>
        <v>26.3</v>
      </c>
    </row>
    <row r="16" spans="1:26" x14ac:dyDescent="0.25">
      <c r="A16" s="1">
        <v>20.62</v>
      </c>
      <c r="B16">
        <v>1</v>
      </c>
      <c r="C16">
        <v>15</v>
      </c>
      <c r="D16">
        <f t="shared" si="0"/>
        <v>24.935161290322586</v>
      </c>
      <c r="E16">
        <f t="shared" si="1"/>
        <v>22.946666666666669</v>
      </c>
      <c r="F16">
        <f t="shared" si="2"/>
        <v>25.005591397849471</v>
      </c>
      <c r="G16">
        <f t="shared" si="3"/>
        <v>-7.0430107526885166E-2</v>
      </c>
      <c r="H16">
        <f t="shared" si="4"/>
        <v>-2.0589247311828025</v>
      </c>
      <c r="I16">
        <f t="shared" si="5"/>
        <v>-2.2562365591397828</v>
      </c>
      <c r="T16">
        <v>15</v>
      </c>
      <c r="U16">
        <f t="shared" si="6"/>
        <v>20.62</v>
      </c>
      <c r="V16">
        <f t="shared" si="7"/>
        <v>23.26</v>
      </c>
      <c r="W16">
        <f t="shared" si="8"/>
        <v>24.8</v>
      </c>
      <c r="X16">
        <f t="shared" si="9"/>
        <v>22.67</v>
      </c>
      <c r="Y16">
        <f t="shared" si="10"/>
        <v>23.44</v>
      </c>
      <c r="Z16">
        <f t="shared" si="11"/>
        <v>22.89</v>
      </c>
    </row>
    <row r="17" spans="1:26" x14ac:dyDescent="0.25">
      <c r="A17" s="1">
        <v>25.35</v>
      </c>
      <c r="B17">
        <v>1</v>
      </c>
      <c r="C17">
        <v>16</v>
      </c>
      <c r="D17">
        <f t="shared" si="0"/>
        <v>24.935161290322586</v>
      </c>
      <c r="E17">
        <f t="shared" si="1"/>
        <v>24.658333333333335</v>
      </c>
      <c r="F17">
        <f t="shared" si="2"/>
        <v>25.005591397849471</v>
      </c>
      <c r="G17">
        <f t="shared" si="3"/>
        <v>-7.0430107526885166E-2</v>
      </c>
      <c r="H17">
        <f t="shared" si="4"/>
        <v>-0.3472580645161365</v>
      </c>
      <c r="I17">
        <f t="shared" si="5"/>
        <v>0.7620967741935516</v>
      </c>
      <c r="T17">
        <v>16</v>
      </c>
      <c r="U17">
        <f t="shared" si="6"/>
        <v>25.35</v>
      </c>
      <c r="V17">
        <f t="shared" si="7"/>
        <v>24.77</v>
      </c>
      <c r="W17">
        <f t="shared" si="8"/>
        <v>26.43</v>
      </c>
      <c r="X17">
        <f t="shared" si="9"/>
        <v>22.28</v>
      </c>
      <c r="Y17">
        <f t="shared" si="10"/>
        <v>26.44</v>
      </c>
      <c r="Z17">
        <f t="shared" si="11"/>
        <v>22.68</v>
      </c>
    </row>
    <row r="18" spans="1:26" x14ac:dyDescent="0.25">
      <c r="A18" s="1">
        <v>28</v>
      </c>
      <c r="B18">
        <v>1</v>
      </c>
      <c r="C18">
        <v>17</v>
      </c>
      <c r="D18">
        <f t="shared" si="0"/>
        <v>24.935161290322586</v>
      </c>
      <c r="E18">
        <f t="shared" si="1"/>
        <v>27.493333333333339</v>
      </c>
      <c r="F18">
        <f t="shared" si="2"/>
        <v>25.005591397849471</v>
      </c>
      <c r="G18">
        <f t="shared" si="3"/>
        <v>-7.0430107526885166E-2</v>
      </c>
      <c r="H18">
        <f t="shared" si="4"/>
        <v>2.4877419354838679</v>
      </c>
      <c r="I18">
        <f t="shared" si="5"/>
        <v>0.57709677419354577</v>
      </c>
      <c r="T18">
        <v>17</v>
      </c>
      <c r="U18">
        <f t="shared" si="6"/>
        <v>28</v>
      </c>
      <c r="V18">
        <f t="shared" si="7"/>
        <v>25.42</v>
      </c>
      <c r="W18">
        <f t="shared" si="8"/>
        <v>29.35</v>
      </c>
      <c r="X18">
        <f t="shared" si="9"/>
        <v>23.8</v>
      </c>
      <c r="Y18">
        <f t="shared" si="10"/>
        <v>27.47</v>
      </c>
      <c r="Z18">
        <f t="shared" si="11"/>
        <v>30.92</v>
      </c>
    </row>
    <row r="19" spans="1:26" x14ac:dyDescent="0.25">
      <c r="A19" s="1">
        <v>23.49</v>
      </c>
      <c r="B19">
        <v>1</v>
      </c>
      <c r="C19">
        <v>18</v>
      </c>
      <c r="D19">
        <f t="shared" si="0"/>
        <v>24.935161290322586</v>
      </c>
      <c r="E19">
        <f t="shared" si="1"/>
        <v>23.221666666666664</v>
      </c>
      <c r="F19">
        <f t="shared" si="2"/>
        <v>25.005591397849471</v>
      </c>
      <c r="G19">
        <f t="shared" si="3"/>
        <v>-7.0430107526885166E-2</v>
      </c>
      <c r="H19">
        <f t="shared" si="4"/>
        <v>-1.7839247311828075</v>
      </c>
      <c r="I19">
        <f t="shared" si="5"/>
        <v>0.33876344086021959</v>
      </c>
      <c r="T19">
        <v>18</v>
      </c>
      <c r="U19">
        <f t="shared" si="6"/>
        <v>23.49</v>
      </c>
      <c r="V19">
        <f t="shared" si="7"/>
        <v>23.65</v>
      </c>
      <c r="W19">
        <f t="shared" si="8"/>
        <v>21.15</v>
      </c>
      <c r="X19">
        <f t="shared" si="9"/>
        <v>25.36</v>
      </c>
      <c r="Y19">
        <f t="shared" si="10"/>
        <v>24.94</v>
      </c>
      <c r="Z19">
        <f t="shared" si="11"/>
        <v>20.74</v>
      </c>
    </row>
    <row r="20" spans="1:26" x14ac:dyDescent="0.25">
      <c r="A20" s="1">
        <v>27.77</v>
      </c>
      <c r="B20">
        <v>1</v>
      </c>
      <c r="C20">
        <v>19</v>
      </c>
      <c r="D20">
        <f t="shared" si="0"/>
        <v>24.935161290322586</v>
      </c>
      <c r="E20">
        <f t="shared" si="1"/>
        <v>29.265000000000001</v>
      </c>
      <c r="F20">
        <f t="shared" si="2"/>
        <v>25.005591397849471</v>
      </c>
      <c r="G20">
        <f t="shared" si="3"/>
        <v>-7.0430107526885166E-2</v>
      </c>
      <c r="H20">
        <f t="shared" si="4"/>
        <v>4.2594086021505291</v>
      </c>
      <c r="I20">
        <f t="shared" si="5"/>
        <v>-1.4245698924731158</v>
      </c>
      <c r="T20">
        <v>19</v>
      </c>
      <c r="U20">
        <f t="shared" si="6"/>
        <v>27.77</v>
      </c>
      <c r="V20">
        <f t="shared" si="7"/>
        <v>32.22</v>
      </c>
      <c r="W20">
        <f t="shared" si="8"/>
        <v>29.18</v>
      </c>
      <c r="X20">
        <f t="shared" si="9"/>
        <v>29.5</v>
      </c>
      <c r="Y20">
        <f t="shared" si="10"/>
        <v>29.68</v>
      </c>
      <c r="Z20">
        <f t="shared" si="11"/>
        <v>27.24</v>
      </c>
    </row>
    <row r="21" spans="1:26" x14ac:dyDescent="0.25">
      <c r="A21" s="1">
        <v>18.48</v>
      </c>
      <c r="B21">
        <v>1</v>
      </c>
      <c r="C21">
        <v>20</v>
      </c>
      <c r="D21">
        <f t="shared" si="0"/>
        <v>24.935161290322586</v>
      </c>
      <c r="E21">
        <f t="shared" si="1"/>
        <v>20.096666666666668</v>
      </c>
      <c r="F21">
        <f t="shared" si="2"/>
        <v>25.005591397849471</v>
      </c>
      <c r="G21">
        <f t="shared" si="3"/>
        <v>-7.0430107526885166E-2</v>
      </c>
      <c r="H21">
        <f t="shared" si="4"/>
        <v>-4.9089247311828039</v>
      </c>
      <c r="I21">
        <f t="shared" si="5"/>
        <v>-1.546236559139782</v>
      </c>
      <c r="T21">
        <v>20</v>
      </c>
      <c r="U21">
        <f t="shared" si="6"/>
        <v>18.48</v>
      </c>
      <c r="V21">
        <f t="shared" si="7"/>
        <v>18.86</v>
      </c>
      <c r="W21">
        <f t="shared" si="8"/>
        <v>21.6</v>
      </c>
      <c r="X21">
        <f t="shared" si="9"/>
        <v>20.190000000000001</v>
      </c>
      <c r="Y21">
        <f t="shared" si="10"/>
        <v>24.33</v>
      </c>
      <c r="Z21">
        <f t="shared" si="11"/>
        <v>17.12</v>
      </c>
    </row>
    <row r="22" spans="1:26" x14ac:dyDescent="0.25">
      <c r="A22" s="1">
        <v>23.01</v>
      </c>
      <c r="B22">
        <v>1</v>
      </c>
      <c r="C22">
        <v>21</v>
      </c>
      <c r="D22">
        <f t="shared" si="0"/>
        <v>24.935161290322586</v>
      </c>
      <c r="E22">
        <f t="shared" si="1"/>
        <v>23.223333333333333</v>
      </c>
      <c r="F22">
        <f t="shared" si="2"/>
        <v>25.005591397849471</v>
      </c>
      <c r="G22">
        <f t="shared" si="3"/>
        <v>-7.0430107526885166E-2</v>
      </c>
      <c r="H22">
        <f t="shared" si="4"/>
        <v>-1.7822580645161388</v>
      </c>
      <c r="I22">
        <f t="shared" si="5"/>
        <v>-0.14290322580644599</v>
      </c>
      <c r="T22">
        <v>21</v>
      </c>
      <c r="U22">
        <f t="shared" si="6"/>
        <v>23.01</v>
      </c>
      <c r="V22">
        <f t="shared" si="7"/>
        <v>21.75</v>
      </c>
      <c r="W22">
        <f t="shared" si="8"/>
        <v>25.39</v>
      </c>
      <c r="X22">
        <f t="shared" si="9"/>
        <v>20.14</v>
      </c>
      <c r="Y22">
        <f t="shared" si="10"/>
        <v>25.42</v>
      </c>
      <c r="Z22">
        <f t="shared" si="11"/>
        <v>23.63</v>
      </c>
    </row>
    <row r="23" spans="1:26" x14ac:dyDescent="0.25">
      <c r="A23" s="1">
        <v>22.66</v>
      </c>
      <c r="B23">
        <v>1</v>
      </c>
      <c r="C23">
        <v>22</v>
      </c>
      <c r="D23">
        <f t="shared" si="0"/>
        <v>24.935161290322586</v>
      </c>
      <c r="E23">
        <f t="shared" si="1"/>
        <v>22.438333333333336</v>
      </c>
      <c r="F23">
        <f t="shared" si="2"/>
        <v>25.005591397849471</v>
      </c>
      <c r="G23">
        <f t="shared" si="3"/>
        <v>-7.0430107526885166E-2</v>
      </c>
      <c r="H23">
        <f t="shared" si="4"/>
        <v>-2.5672580645161354</v>
      </c>
      <c r="I23">
        <f t="shared" si="5"/>
        <v>0.29209677419354918</v>
      </c>
      <c r="T23">
        <v>22</v>
      </c>
      <c r="U23">
        <f t="shared" si="6"/>
        <v>22.66</v>
      </c>
      <c r="V23">
        <f t="shared" si="7"/>
        <v>23.07</v>
      </c>
      <c r="W23">
        <f t="shared" si="8"/>
        <v>22.26</v>
      </c>
      <c r="X23">
        <f t="shared" si="9"/>
        <v>21.09</v>
      </c>
      <c r="Y23">
        <f t="shared" si="10"/>
        <v>24.64</v>
      </c>
      <c r="Z23">
        <f t="shared" si="11"/>
        <v>20.91</v>
      </c>
    </row>
    <row r="24" spans="1:26" x14ac:dyDescent="0.25">
      <c r="A24" s="1">
        <v>23.24</v>
      </c>
      <c r="B24">
        <v>1</v>
      </c>
      <c r="C24">
        <v>23</v>
      </c>
      <c r="D24">
        <f t="shared" si="0"/>
        <v>24.935161290322586</v>
      </c>
      <c r="E24">
        <f t="shared" si="1"/>
        <v>23.573333333333334</v>
      </c>
      <c r="F24">
        <f t="shared" si="2"/>
        <v>25.005591397849471</v>
      </c>
      <c r="G24">
        <f t="shared" si="3"/>
        <v>-7.0430107526885166E-2</v>
      </c>
      <c r="H24">
        <f t="shared" si="4"/>
        <v>-1.4322580645161374</v>
      </c>
      <c r="I24">
        <f t="shared" si="5"/>
        <v>-0.26290322580645054</v>
      </c>
      <c r="T24">
        <v>23</v>
      </c>
      <c r="U24">
        <f t="shared" si="6"/>
        <v>23.24</v>
      </c>
      <c r="V24">
        <f t="shared" si="7"/>
        <v>22.3</v>
      </c>
      <c r="W24">
        <f t="shared" si="8"/>
        <v>24.85</v>
      </c>
      <c r="X24">
        <f t="shared" si="9"/>
        <v>24.78</v>
      </c>
      <c r="Y24">
        <f t="shared" si="10"/>
        <v>22.78</v>
      </c>
      <c r="Z24">
        <f t="shared" si="11"/>
        <v>23.49</v>
      </c>
    </row>
    <row r="25" spans="1:26" x14ac:dyDescent="0.25">
      <c r="A25" s="1">
        <v>22.82</v>
      </c>
      <c r="B25">
        <v>1</v>
      </c>
      <c r="C25">
        <v>24</v>
      </c>
      <c r="D25">
        <f t="shared" si="0"/>
        <v>24.935161290322586</v>
      </c>
      <c r="E25">
        <f t="shared" si="1"/>
        <v>25.086666666666662</v>
      </c>
      <c r="F25">
        <f t="shared" si="2"/>
        <v>25.005591397849471</v>
      </c>
      <c r="G25">
        <f t="shared" si="3"/>
        <v>-7.0430107526885166E-2</v>
      </c>
      <c r="H25">
        <f t="shared" si="4"/>
        <v>8.107526881719096E-2</v>
      </c>
      <c r="I25">
        <f t="shared" si="5"/>
        <v>-2.196236559139777</v>
      </c>
      <c r="T25">
        <v>24</v>
      </c>
      <c r="U25">
        <f t="shared" si="6"/>
        <v>22.82</v>
      </c>
      <c r="V25">
        <f t="shared" si="7"/>
        <v>27.04</v>
      </c>
      <c r="W25">
        <f t="shared" si="8"/>
        <v>24.56</v>
      </c>
      <c r="X25">
        <f t="shared" si="9"/>
        <v>24.74</v>
      </c>
      <c r="Y25">
        <f t="shared" si="10"/>
        <v>26.5</v>
      </c>
      <c r="Z25">
        <f t="shared" si="11"/>
        <v>24.86</v>
      </c>
    </row>
    <row r="26" spans="1:26" x14ac:dyDescent="0.25">
      <c r="A26" s="1">
        <v>17.940000000000001</v>
      </c>
      <c r="B26">
        <v>1</v>
      </c>
      <c r="C26">
        <v>25</v>
      </c>
      <c r="D26">
        <f t="shared" si="0"/>
        <v>24.935161290322586</v>
      </c>
      <c r="E26">
        <f t="shared" si="1"/>
        <v>19.041666666666668</v>
      </c>
      <c r="F26">
        <f t="shared" si="2"/>
        <v>25.005591397849471</v>
      </c>
      <c r="G26">
        <f t="shared" si="3"/>
        <v>-7.0430107526885166E-2</v>
      </c>
      <c r="H26">
        <f t="shared" si="4"/>
        <v>-5.9639247311828036</v>
      </c>
      <c r="I26">
        <f t="shared" si="5"/>
        <v>-1.0312365591397814</v>
      </c>
      <c r="T26">
        <v>25</v>
      </c>
      <c r="U26">
        <f t="shared" si="6"/>
        <v>17.940000000000001</v>
      </c>
      <c r="V26">
        <f t="shared" si="7"/>
        <v>22.24</v>
      </c>
      <c r="W26">
        <f t="shared" si="8"/>
        <v>16.350000000000001</v>
      </c>
      <c r="X26">
        <f t="shared" si="9"/>
        <v>22.73</v>
      </c>
      <c r="Y26">
        <f t="shared" si="10"/>
        <v>18.71</v>
      </c>
      <c r="Z26">
        <f t="shared" si="11"/>
        <v>16.28</v>
      </c>
    </row>
    <row r="27" spans="1:26" x14ac:dyDescent="0.25">
      <c r="A27" s="1">
        <v>26.67</v>
      </c>
      <c r="B27">
        <v>1</v>
      </c>
      <c r="C27">
        <v>26</v>
      </c>
      <c r="D27">
        <f t="shared" si="0"/>
        <v>24.935161290322586</v>
      </c>
      <c r="E27">
        <f t="shared" si="1"/>
        <v>23.326666666666668</v>
      </c>
      <c r="F27">
        <f t="shared" si="2"/>
        <v>25.005591397849471</v>
      </c>
      <c r="G27">
        <f t="shared" si="3"/>
        <v>-7.0430107526885166E-2</v>
      </c>
      <c r="H27">
        <f t="shared" si="4"/>
        <v>-1.6789247311828035</v>
      </c>
      <c r="I27">
        <f t="shared" si="5"/>
        <v>3.4137634408602189</v>
      </c>
      <c r="T27">
        <v>26</v>
      </c>
      <c r="U27">
        <f t="shared" si="6"/>
        <v>26.67</v>
      </c>
      <c r="V27">
        <f t="shared" si="7"/>
        <v>24.87</v>
      </c>
      <c r="W27">
        <f t="shared" si="8"/>
        <v>22.96</v>
      </c>
      <c r="X27">
        <f t="shared" si="9"/>
        <v>21.08</v>
      </c>
      <c r="Y27">
        <f t="shared" si="10"/>
        <v>22.86</v>
      </c>
      <c r="Z27">
        <f t="shared" si="11"/>
        <v>21.52</v>
      </c>
    </row>
    <row r="28" spans="1:26" x14ac:dyDescent="0.25">
      <c r="A28" s="1">
        <v>28.98</v>
      </c>
      <c r="B28">
        <v>1</v>
      </c>
      <c r="C28">
        <v>27</v>
      </c>
      <c r="D28">
        <f t="shared" si="0"/>
        <v>24.935161290322586</v>
      </c>
      <c r="E28">
        <f t="shared" si="1"/>
        <v>27.276666666666667</v>
      </c>
      <c r="F28">
        <f t="shared" si="2"/>
        <v>25.005591397849471</v>
      </c>
      <c r="G28">
        <f t="shared" si="3"/>
        <v>-7.0430107526885166E-2</v>
      </c>
      <c r="H28">
        <f t="shared" si="4"/>
        <v>2.2710752688171958</v>
      </c>
      <c r="I28">
        <f t="shared" si="5"/>
        <v>1.7737634408602183</v>
      </c>
      <c r="T28">
        <v>27</v>
      </c>
      <c r="U28">
        <f t="shared" si="6"/>
        <v>28.98</v>
      </c>
      <c r="V28">
        <f t="shared" si="7"/>
        <v>30.85</v>
      </c>
      <c r="W28">
        <f t="shared" si="8"/>
        <v>25.82</v>
      </c>
      <c r="X28">
        <f t="shared" si="9"/>
        <v>25.7</v>
      </c>
      <c r="Y28">
        <f t="shared" si="10"/>
        <v>25.09</v>
      </c>
      <c r="Z28">
        <f t="shared" si="11"/>
        <v>27.22</v>
      </c>
    </row>
    <row r="29" spans="1:26" x14ac:dyDescent="0.25">
      <c r="A29" s="1">
        <v>21.48</v>
      </c>
      <c r="B29">
        <v>1</v>
      </c>
      <c r="C29">
        <v>28</v>
      </c>
      <c r="D29">
        <f t="shared" si="0"/>
        <v>24.935161290322586</v>
      </c>
      <c r="E29">
        <f t="shared" si="1"/>
        <v>19.834999999999997</v>
      </c>
      <c r="F29">
        <f t="shared" si="2"/>
        <v>25.005591397849471</v>
      </c>
      <c r="G29">
        <f t="shared" si="3"/>
        <v>-7.0430107526885166E-2</v>
      </c>
      <c r="H29">
        <f t="shared" si="4"/>
        <v>-5.1705913978494742</v>
      </c>
      <c r="I29">
        <f t="shared" si="5"/>
        <v>1.7154301075268883</v>
      </c>
      <c r="T29">
        <v>28</v>
      </c>
      <c r="U29">
        <f t="shared" si="6"/>
        <v>21.48</v>
      </c>
      <c r="V29">
        <f t="shared" si="7"/>
        <v>21.15</v>
      </c>
      <c r="W29">
        <f t="shared" si="8"/>
        <v>19.46</v>
      </c>
      <c r="X29">
        <f t="shared" si="9"/>
        <v>19.79</v>
      </c>
      <c r="Y29">
        <f t="shared" si="10"/>
        <v>19.72</v>
      </c>
      <c r="Z29">
        <f t="shared" si="11"/>
        <v>17.41</v>
      </c>
    </row>
    <row r="30" spans="1:26" x14ac:dyDescent="0.25">
      <c r="A30" s="1">
        <v>14.47</v>
      </c>
      <c r="B30">
        <v>1</v>
      </c>
      <c r="C30">
        <v>29</v>
      </c>
      <c r="D30">
        <f t="shared" si="0"/>
        <v>24.935161290322586</v>
      </c>
      <c r="E30">
        <f t="shared" si="1"/>
        <v>17.471666666666668</v>
      </c>
      <c r="F30">
        <f t="shared" si="2"/>
        <v>25.005591397849471</v>
      </c>
      <c r="G30">
        <f t="shared" si="3"/>
        <v>-7.0430107526885166E-2</v>
      </c>
      <c r="H30">
        <f t="shared" si="4"/>
        <v>-7.5339247311828039</v>
      </c>
      <c r="I30">
        <f t="shared" si="5"/>
        <v>-2.9312365591397835</v>
      </c>
      <c r="T30">
        <v>29</v>
      </c>
      <c r="U30">
        <f t="shared" si="6"/>
        <v>14.47</v>
      </c>
      <c r="V30">
        <f t="shared" si="7"/>
        <v>16.47</v>
      </c>
      <c r="W30">
        <f t="shared" si="8"/>
        <v>23.6</v>
      </c>
      <c r="X30">
        <f t="shared" si="9"/>
        <v>16.82</v>
      </c>
      <c r="Y30">
        <f t="shared" si="10"/>
        <v>17.05</v>
      </c>
      <c r="Z30">
        <f t="shared" si="11"/>
        <v>16.420000000000002</v>
      </c>
    </row>
    <row r="31" spans="1:26" x14ac:dyDescent="0.25">
      <c r="A31" s="1">
        <v>28.29</v>
      </c>
      <c r="B31">
        <v>1</v>
      </c>
      <c r="C31">
        <v>30</v>
      </c>
      <c r="D31">
        <f t="shared" si="0"/>
        <v>24.935161290322586</v>
      </c>
      <c r="E31">
        <f t="shared" si="1"/>
        <v>30.12</v>
      </c>
      <c r="F31">
        <f t="shared" si="2"/>
        <v>25.005591397849471</v>
      </c>
      <c r="G31">
        <f t="shared" si="3"/>
        <v>-7.0430107526885166E-2</v>
      </c>
      <c r="H31">
        <f t="shared" si="4"/>
        <v>5.1144086021505295</v>
      </c>
      <c r="I31">
        <f t="shared" si="5"/>
        <v>-1.7595698924731167</v>
      </c>
      <c r="T31">
        <v>30</v>
      </c>
      <c r="U31">
        <f t="shared" si="6"/>
        <v>28.29</v>
      </c>
      <c r="V31">
        <f t="shared" si="7"/>
        <v>29.05</v>
      </c>
      <c r="W31">
        <f t="shared" si="8"/>
        <v>33.1</v>
      </c>
      <c r="X31">
        <f t="shared" si="9"/>
        <v>31.15</v>
      </c>
      <c r="Y31">
        <f t="shared" si="10"/>
        <v>30.91</v>
      </c>
      <c r="Z31">
        <f t="shared" si="11"/>
        <v>28.22</v>
      </c>
    </row>
    <row r="32" spans="1:26" x14ac:dyDescent="0.25">
      <c r="A32" s="1">
        <v>27.97</v>
      </c>
      <c r="B32">
        <v>1</v>
      </c>
      <c r="C32">
        <v>31</v>
      </c>
      <c r="D32">
        <f t="shared" si="0"/>
        <v>24.935161290322586</v>
      </c>
      <c r="E32">
        <f t="shared" si="1"/>
        <v>27.228333333333335</v>
      </c>
      <c r="F32">
        <f t="shared" si="2"/>
        <v>25.005591397849471</v>
      </c>
      <c r="G32">
        <f t="shared" si="3"/>
        <v>-7.0430107526885166E-2</v>
      </c>
      <c r="H32">
        <f t="shared" si="4"/>
        <v>2.2227419354838638</v>
      </c>
      <c r="I32">
        <f t="shared" si="5"/>
        <v>0.81209677419354875</v>
      </c>
      <c r="T32">
        <v>31</v>
      </c>
      <c r="U32">
        <f t="shared" si="6"/>
        <v>27.97</v>
      </c>
      <c r="V32">
        <f t="shared" si="7"/>
        <v>26.99</v>
      </c>
      <c r="W32">
        <f t="shared" si="8"/>
        <v>27.13</v>
      </c>
      <c r="X32">
        <f t="shared" si="9"/>
        <v>27.84</v>
      </c>
      <c r="Y32">
        <f t="shared" si="10"/>
        <v>25.92</v>
      </c>
      <c r="Z32">
        <f t="shared" si="11"/>
        <v>27.52</v>
      </c>
    </row>
    <row r="33" spans="1:26" x14ac:dyDescent="0.25">
      <c r="A33" s="1">
        <v>23.53</v>
      </c>
      <c r="B33">
        <v>2</v>
      </c>
      <c r="C33">
        <v>1</v>
      </c>
      <c r="D33">
        <f t="shared" si="0"/>
        <v>25.483870967741932</v>
      </c>
      <c r="E33">
        <f t="shared" si="1"/>
        <v>22.106666666666666</v>
      </c>
      <c r="F33">
        <f t="shared" si="2"/>
        <v>25.005591397849471</v>
      </c>
      <c r="G33">
        <f t="shared" si="3"/>
        <v>0.4782795698924609</v>
      </c>
      <c r="H33">
        <f t="shared" si="4"/>
        <v>-2.8989247311828059</v>
      </c>
      <c r="I33">
        <f t="shared" si="5"/>
        <v>0.94505376344087466</v>
      </c>
    </row>
    <row r="34" spans="1:26" x14ac:dyDescent="0.25">
      <c r="A34" s="1">
        <v>26.39</v>
      </c>
      <c r="B34">
        <v>2</v>
      </c>
      <c r="C34">
        <v>2</v>
      </c>
      <c r="D34">
        <f t="shared" si="0"/>
        <v>25.483870967741932</v>
      </c>
      <c r="E34">
        <f t="shared" si="1"/>
        <v>26.454999999999998</v>
      </c>
      <c r="F34">
        <f t="shared" si="2"/>
        <v>25.005591397849471</v>
      </c>
      <c r="G34">
        <f t="shared" si="3"/>
        <v>0.4782795698924609</v>
      </c>
      <c r="H34">
        <f t="shared" si="4"/>
        <v>1.4494086021505268</v>
      </c>
      <c r="I34">
        <f t="shared" si="5"/>
        <v>-0.54327956989245862</v>
      </c>
      <c r="T34" s="2" t="s">
        <v>30</v>
      </c>
      <c r="U34" s="2"/>
      <c r="V34" s="2"/>
      <c r="W34" s="2"/>
      <c r="X34" s="2"/>
      <c r="Y34" s="2"/>
      <c r="Z34" s="2"/>
    </row>
    <row r="35" spans="1:26" x14ac:dyDescent="0.25">
      <c r="A35" s="1">
        <v>30.9</v>
      </c>
      <c r="B35">
        <v>2</v>
      </c>
      <c r="C35">
        <v>3</v>
      </c>
      <c r="D35">
        <f t="shared" si="0"/>
        <v>25.483870967741932</v>
      </c>
      <c r="E35">
        <f t="shared" si="1"/>
        <v>29.128333333333334</v>
      </c>
      <c r="F35">
        <f t="shared" si="2"/>
        <v>25.005591397849471</v>
      </c>
      <c r="G35">
        <f t="shared" si="3"/>
        <v>0.4782795698924609</v>
      </c>
      <c r="H35">
        <f t="shared" si="4"/>
        <v>4.1227419354838624</v>
      </c>
      <c r="I35">
        <f t="shared" si="5"/>
        <v>1.2933870967742038</v>
      </c>
      <c r="T35" s="2"/>
      <c r="U35" s="2" t="s">
        <v>24</v>
      </c>
      <c r="V35" s="2" t="s">
        <v>25</v>
      </c>
      <c r="W35" s="2" t="s">
        <v>26</v>
      </c>
      <c r="X35" s="2" t="s">
        <v>27</v>
      </c>
      <c r="Y35" s="2" t="s">
        <v>28</v>
      </c>
      <c r="Z35" s="2" t="s">
        <v>29</v>
      </c>
    </row>
    <row r="36" spans="1:26" x14ac:dyDescent="0.25">
      <c r="A36" s="1">
        <v>26.05</v>
      </c>
      <c r="B36">
        <v>2</v>
      </c>
      <c r="C36">
        <v>4</v>
      </c>
      <c r="D36">
        <f t="shared" si="0"/>
        <v>25.483870967741932</v>
      </c>
      <c r="E36">
        <f t="shared" si="1"/>
        <v>27.556666666666672</v>
      </c>
      <c r="F36">
        <f t="shared" si="2"/>
        <v>25.005591397849471</v>
      </c>
      <c r="G36">
        <f t="shared" si="3"/>
        <v>0.4782795698924609</v>
      </c>
      <c r="H36">
        <f t="shared" si="4"/>
        <v>2.5510752688172005</v>
      </c>
      <c r="I36">
        <f t="shared" si="5"/>
        <v>-1.9849462365591322</v>
      </c>
      <c r="T36" s="2" t="s">
        <v>24</v>
      </c>
      <c r="U36" s="2">
        <f>_xlfn.COVARIANCE.S($U$2:$U$32,U2:U32)</f>
        <v>16.165319139784948</v>
      </c>
      <c r="V36" s="2">
        <f t="shared" ref="V36:Z36" si="13">_xlfn.COVARIANCE.S($U$2:$U$32,V2:V32)</f>
        <v>12.308299354838711</v>
      </c>
      <c r="W36" s="2">
        <f t="shared" si="13"/>
        <v>12.091874516129032</v>
      </c>
      <c r="X36" s="2">
        <f t="shared" si="13"/>
        <v>8.8678560215053732</v>
      </c>
      <c r="Y36" s="2">
        <f t="shared" si="13"/>
        <v>10.045300322580642</v>
      </c>
      <c r="Z36" s="2">
        <f t="shared" si="13"/>
        <v>12.803861720430103</v>
      </c>
    </row>
    <row r="37" spans="1:26" x14ac:dyDescent="0.25">
      <c r="A37" s="1">
        <v>23.27</v>
      </c>
      <c r="B37">
        <v>2</v>
      </c>
      <c r="C37">
        <v>5</v>
      </c>
      <c r="D37">
        <f t="shared" si="0"/>
        <v>25.483870967741932</v>
      </c>
      <c r="E37">
        <f t="shared" si="1"/>
        <v>21.234999999999999</v>
      </c>
      <c r="F37">
        <f t="shared" si="2"/>
        <v>25.005591397849471</v>
      </c>
      <c r="G37">
        <f t="shared" si="3"/>
        <v>0.4782795698924609</v>
      </c>
      <c r="H37">
        <f t="shared" si="4"/>
        <v>-3.7705913978494721</v>
      </c>
      <c r="I37">
        <f t="shared" si="5"/>
        <v>1.5567204301075392</v>
      </c>
      <c r="T37" s="2" t="s">
        <v>25</v>
      </c>
      <c r="U37" s="2">
        <f>_xlfn.COVARIANCE.S(U2:U32,$V$2:$V$32)</f>
        <v>12.308299354838711</v>
      </c>
      <c r="V37" s="2">
        <f t="shared" ref="V37:Z37" si="14">_xlfn.COVARIANCE.S(V2:V32,$V$2:$V$32)</f>
        <v>16.944284516129034</v>
      </c>
      <c r="W37" s="2">
        <f t="shared" si="14"/>
        <v>13.365788387096773</v>
      </c>
      <c r="X37" s="2">
        <f t="shared" si="14"/>
        <v>13.464227849462365</v>
      </c>
      <c r="Y37" s="2">
        <f t="shared" si="14"/>
        <v>10.756877741935481</v>
      </c>
      <c r="Z37" s="2">
        <f t="shared" si="14"/>
        <v>13.776601290322578</v>
      </c>
    </row>
    <row r="38" spans="1:26" x14ac:dyDescent="0.25">
      <c r="A38" s="1">
        <v>29.17</v>
      </c>
      <c r="B38">
        <v>2</v>
      </c>
      <c r="C38">
        <v>6</v>
      </c>
      <c r="D38">
        <f t="shared" si="0"/>
        <v>25.483870967741932</v>
      </c>
      <c r="E38">
        <f t="shared" si="1"/>
        <v>28.068333333333332</v>
      </c>
      <c r="F38">
        <f t="shared" si="2"/>
        <v>25.005591397849471</v>
      </c>
      <c r="G38">
        <f t="shared" si="3"/>
        <v>0.4782795698924609</v>
      </c>
      <c r="H38">
        <f t="shared" si="4"/>
        <v>3.0627419354838601</v>
      </c>
      <c r="I38">
        <f t="shared" si="5"/>
        <v>0.62338709677420923</v>
      </c>
      <c r="T38" s="2" t="s">
        <v>26</v>
      </c>
      <c r="U38" s="2">
        <f>_xlfn.COVARIANCE.S(U2:U32,$W$2:$W$32)</f>
        <v>12.091874516129032</v>
      </c>
      <c r="V38" s="2">
        <f t="shared" ref="V38:Z38" si="15">_xlfn.COVARIANCE.S(V2:V32,$W$2:$W$32)</f>
        <v>13.365788387096773</v>
      </c>
      <c r="W38" s="2">
        <f t="shared" si="15"/>
        <v>19.870007956989244</v>
      </c>
      <c r="X38" s="2">
        <f t="shared" si="15"/>
        <v>11.041308387096773</v>
      </c>
      <c r="Y38" s="2">
        <f t="shared" si="15"/>
        <v>11.733649139784944</v>
      </c>
      <c r="Z38" s="2">
        <f t="shared" si="15"/>
        <v>16.003320967741931</v>
      </c>
    </row>
    <row r="39" spans="1:26" x14ac:dyDescent="0.25">
      <c r="A39" s="1">
        <v>30.93</v>
      </c>
      <c r="B39">
        <v>2</v>
      </c>
      <c r="C39">
        <v>7</v>
      </c>
      <c r="D39">
        <f t="shared" si="0"/>
        <v>25.483870967741932</v>
      </c>
      <c r="E39">
        <f t="shared" si="1"/>
        <v>30.004999999999995</v>
      </c>
      <c r="F39">
        <f t="shared" si="2"/>
        <v>25.005591397849471</v>
      </c>
      <c r="G39">
        <f t="shared" si="3"/>
        <v>0.4782795698924609</v>
      </c>
      <c r="H39">
        <f t="shared" si="4"/>
        <v>4.999408602150524</v>
      </c>
      <c r="I39">
        <f t="shared" si="5"/>
        <v>0.44672043010754336</v>
      </c>
      <c r="T39" s="2" t="s">
        <v>27</v>
      </c>
      <c r="U39" s="2">
        <f>_xlfn.COVARIANCE.S(U2:U32,$X$2:$X$32)</f>
        <v>8.8678560215053732</v>
      </c>
      <c r="V39" s="2">
        <f t="shared" ref="V39:Z39" si="16">_xlfn.COVARIANCE.S(V2:V32,$X$2:$X$32)</f>
        <v>13.464227849462365</v>
      </c>
      <c r="W39" s="2">
        <f t="shared" si="16"/>
        <v>11.041308387096773</v>
      </c>
      <c r="X39" s="2">
        <f t="shared" si="16"/>
        <v>13.788357849462363</v>
      </c>
      <c r="Y39" s="2">
        <f t="shared" si="16"/>
        <v>9.4759644086021506</v>
      </c>
      <c r="Z39" s="2">
        <f t="shared" si="16"/>
        <v>11.760817956989245</v>
      </c>
    </row>
    <row r="40" spans="1:26" x14ac:dyDescent="0.25">
      <c r="A40" s="1">
        <v>17.55</v>
      </c>
      <c r="B40">
        <v>2</v>
      </c>
      <c r="C40">
        <v>8</v>
      </c>
      <c r="D40">
        <f t="shared" si="0"/>
        <v>25.483870967741932</v>
      </c>
      <c r="E40">
        <f t="shared" si="1"/>
        <v>21.008333333333333</v>
      </c>
      <c r="F40">
        <f t="shared" si="2"/>
        <v>25.005591397849471</v>
      </c>
      <c r="G40">
        <f t="shared" si="3"/>
        <v>0.4782795698924609</v>
      </c>
      <c r="H40">
        <f t="shared" si="4"/>
        <v>-3.9972580645161386</v>
      </c>
      <c r="I40">
        <f t="shared" si="5"/>
        <v>-3.936612903225793</v>
      </c>
      <c r="T40" s="2" t="s">
        <v>28</v>
      </c>
      <c r="U40" s="2">
        <f>_xlfn.COVARIANCE.S(U2:U32,$Y$2:$Y$32)</f>
        <v>10.045300322580642</v>
      </c>
      <c r="V40" s="2">
        <f t="shared" ref="V40:Z40" si="17">_xlfn.COVARIANCE.S(V2:V32,$Y$2:$Y$32)</f>
        <v>10.756877741935481</v>
      </c>
      <c r="W40" s="2">
        <f t="shared" si="17"/>
        <v>11.733649139784944</v>
      </c>
      <c r="X40" s="2">
        <f t="shared" si="17"/>
        <v>9.4759644086021506</v>
      </c>
      <c r="Y40" s="2">
        <f t="shared" si="17"/>
        <v>12.673916129032259</v>
      </c>
      <c r="Z40" s="2">
        <f t="shared" si="17"/>
        <v>11.722419354838708</v>
      </c>
    </row>
    <row r="41" spans="1:26" x14ac:dyDescent="0.25">
      <c r="A41" s="1">
        <v>32.549999999999997</v>
      </c>
      <c r="B41">
        <v>2</v>
      </c>
      <c r="C41">
        <v>9</v>
      </c>
      <c r="D41">
        <f t="shared" si="0"/>
        <v>25.483870967741932</v>
      </c>
      <c r="E41">
        <f t="shared" si="1"/>
        <v>31.028333333333332</v>
      </c>
      <c r="F41">
        <f t="shared" si="2"/>
        <v>25.005591397849471</v>
      </c>
      <c r="G41">
        <f t="shared" si="3"/>
        <v>0.4782795698924609</v>
      </c>
      <c r="H41">
        <f t="shared" si="4"/>
        <v>6.0227419354838609</v>
      </c>
      <c r="I41">
        <f t="shared" si="5"/>
        <v>1.0433870967742038</v>
      </c>
      <c r="T41" s="2" t="s">
        <v>29</v>
      </c>
      <c r="U41" s="2">
        <f>_xlfn.COVARIANCE.S(U2:U32,$Z$2:$Z$32)</f>
        <v>12.803861720430103</v>
      </c>
      <c r="V41" s="2">
        <f t="shared" ref="V41:Z41" si="18">_xlfn.COVARIANCE.S(V2:V32,$Z$2:$Z$32)</f>
        <v>13.776601290322578</v>
      </c>
      <c r="W41" s="2">
        <f t="shared" si="18"/>
        <v>16.003320967741931</v>
      </c>
      <c r="X41" s="2">
        <f t="shared" si="18"/>
        <v>11.760817956989245</v>
      </c>
      <c r="Y41" s="2">
        <f t="shared" si="18"/>
        <v>11.722419354838708</v>
      </c>
      <c r="Z41" s="2">
        <f t="shared" si="18"/>
        <v>17.630743225806452</v>
      </c>
    </row>
    <row r="42" spans="1:26" x14ac:dyDescent="0.25">
      <c r="A42" s="1">
        <v>28.87</v>
      </c>
      <c r="B42">
        <v>2</v>
      </c>
      <c r="C42">
        <v>10</v>
      </c>
      <c r="D42">
        <f t="shared" si="0"/>
        <v>25.483870967741932</v>
      </c>
      <c r="E42">
        <f t="shared" si="1"/>
        <v>28.068333333333339</v>
      </c>
      <c r="F42">
        <f t="shared" si="2"/>
        <v>25.005591397849471</v>
      </c>
      <c r="G42">
        <f t="shared" si="3"/>
        <v>0.4782795698924609</v>
      </c>
      <c r="H42">
        <f t="shared" si="4"/>
        <v>3.0627419354838672</v>
      </c>
      <c r="I42">
        <f t="shared" si="5"/>
        <v>0.32338709677420141</v>
      </c>
    </row>
    <row r="43" spans="1:26" x14ac:dyDescent="0.25">
      <c r="A43" s="1">
        <v>26.53</v>
      </c>
      <c r="B43">
        <v>2</v>
      </c>
      <c r="C43">
        <v>11</v>
      </c>
      <c r="D43">
        <f t="shared" si="0"/>
        <v>25.483870967741932</v>
      </c>
      <c r="E43">
        <f t="shared" si="1"/>
        <v>24.971666666666668</v>
      </c>
      <c r="F43">
        <f t="shared" si="2"/>
        <v>25.005591397849471</v>
      </c>
      <c r="G43">
        <f t="shared" si="3"/>
        <v>0.4782795698924609</v>
      </c>
      <c r="H43">
        <f t="shared" si="4"/>
        <v>-3.3924731182803924E-2</v>
      </c>
      <c r="I43">
        <f t="shared" si="5"/>
        <v>1.0800537634408727</v>
      </c>
    </row>
    <row r="44" spans="1:26" x14ac:dyDescent="0.25">
      <c r="A44" s="1">
        <v>25.26</v>
      </c>
      <c r="B44">
        <v>2</v>
      </c>
      <c r="C44">
        <v>12</v>
      </c>
      <c r="D44">
        <f t="shared" si="0"/>
        <v>25.483870967741932</v>
      </c>
      <c r="E44">
        <f t="shared" si="1"/>
        <v>24.915000000000003</v>
      </c>
      <c r="F44">
        <f t="shared" si="2"/>
        <v>25.005591397849471</v>
      </c>
      <c r="G44">
        <f t="shared" si="3"/>
        <v>0.4782795698924609</v>
      </c>
      <c r="H44">
        <f t="shared" si="4"/>
        <v>-9.0591397849468791E-2</v>
      </c>
      <c r="I44">
        <f t="shared" si="5"/>
        <v>-0.13327956989246204</v>
      </c>
    </row>
    <row r="45" spans="1:26" x14ac:dyDescent="0.25">
      <c r="A45" s="1">
        <v>25.65</v>
      </c>
      <c r="B45">
        <v>2</v>
      </c>
      <c r="C45">
        <v>13</v>
      </c>
      <c r="D45">
        <f t="shared" si="0"/>
        <v>25.483870967741932</v>
      </c>
      <c r="E45">
        <f t="shared" si="1"/>
        <v>26.919999999999998</v>
      </c>
      <c r="F45">
        <f t="shared" si="2"/>
        <v>25.005591397849471</v>
      </c>
      <c r="G45">
        <f t="shared" si="3"/>
        <v>0.4782795698924609</v>
      </c>
      <c r="H45">
        <f t="shared" si="4"/>
        <v>1.9144086021505267</v>
      </c>
      <c r="I45">
        <f t="shared" si="5"/>
        <v>-1.7482795698924605</v>
      </c>
    </row>
    <row r="46" spans="1:26" x14ac:dyDescent="0.25">
      <c r="A46" s="1">
        <v>29.39</v>
      </c>
      <c r="B46">
        <v>2</v>
      </c>
      <c r="C46">
        <v>14</v>
      </c>
      <c r="D46">
        <f t="shared" si="0"/>
        <v>25.483870967741932</v>
      </c>
      <c r="E46">
        <f t="shared" si="1"/>
        <v>27.403333333333336</v>
      </c>
      <c r="F46">
        <f t="shared" si="2"/>
        <v>25.005591397849471</v>
      </c>
      <c r="G46">
        <f t="shared" si="3"/>
        <v>0.4782795698924609</v>
      </c>
      <c r="H46">
        <f t="shared" si="4"/>
        <v>2.3977419354838645</v>
      </c>
      <c r="I46">
        <f t="shared" si="5"/>
        <v>1.5083870967742037</v>
      </c>
    </row>
    <row r="47" spans="1:26" x14ac:dyDescent="0.25">
      <c r="A47" s="1">
        <v>23.26</v>
      </c>
      <c r="B47">
        <v>2</v>
      </c>
      <c r="C47">
        <v>15</v>
      </c>
      <c r="D47">
        <f t="shared" si="0"/>
        <v>25.483870967741932</v>
      </c>
      <c r="E47">
        <f t="shared" si="1"/>
        <v>22.946666666666669</v>
      </c>
      <c r="F47">
        <f t="shared" si="2"/>
        <v>25.005591397849471</v>
      </c>
      <c r="G47">
        <f t="shared" si="3"/>
        <v>0.4782795698924609</v>
      </c>
      <c r="H47">
        <f t="shared" si="4"/>
        <v>-2.0589247311828025</v>
      </c>
      <c r="I47">
        <f t="shared" si="5"/>
        <v>-0.16494623655912832</v>
      </c>
    </row>
    <row r="48" spans="1:26" x14ac:dyDescent="0.25">
      <c r="A48" s="1">
        <v>24.77</v>
      </c>
      <c r="B48">
        <v>2</v>
      </c>
      <c r="C48">
        <v>16</v>
      </c>
      <c r="D48">
        <f t="shared" si="0"/>
        <v>25.483870967741932</v>
      </c>
      <c r="E48">
        <f t="shared" si="1"/>
        <v>24.658333333333335</v>
      </c>
      <c r="F48">
        <f t="shared" si="2"/>
        <v>25.005591397849471</v>
      </c>
      <c r="G48">
        <f t="shared" si="3"/>
        <v>0.4782795698924609</v>
      </c>
      <c r="H48">
        <f t="shared" si="4"/>
        <v>-0.3472580645161365</v>
      </c>
      <c r="I48">
        <f t="shared" si="5"/>
        <v>-0.36661290322579632</v>
      </c>
    </row>
    <row r="49" spans="1:9" x14ac:dyDescent="0.25">
      <c r="A49" s="1">
        <v>25.42</v>
      </c>
      <c r="B49">
        <v>2</v>
      </c>
      <c r="C49">
        <v>17</v>
      </c>
      <c r="D49">
        <f t="shared" si="0"/>
        <v>25.483870967741932</v>
      </c>
      <c r="E49">
        <f t="shared" si="1"/>
        <v>27.493333333333339</v>
      </c>
      <c r="F49">
        <f t="shared" si="2"/>
        <v>25.005591397849471</v>
      </c>
      <c r="G49">
        <f t="shared" si="3"/>
        <v>0.4782795698924609</v>
      </c>
      <c r="H49">
        <f t="shared" si="4"/>
        <v>2.4877419354838679</v>
      </c>
      <c r="I49">
        <f t="shared" si="5"/>
        <v>-2.5516129032257986</v>
      </c>
    </row>
    <row r="50" spans="1:9" x14ac:dyDescent="0.25">
      <c r="A50" s="1">
        <v>23.65</v>
      </c>
      <c r="B50">
        <v>2</v>
      </c>
      <c r="C50">
        <v>18</v>
      </c>
      <c r="D50">
        <f t="shared" si="0"/>
        <v>25.483870967741932</v>
      </c>
      <c r="E50">
        <f t="shared" si="1"/>
        <v>23.221666666666664</v>
      </c>
      <c r="F50">
        <f t="shared" si="2"/>
        <v>25.005591397849471</v>
      </c>
      <c r="G50">
        <f t="shared" si="3"/>
        <v>0.4782795698924609</v>
      </c>
      <c r="H50">
        <f t="shared" si="4"/>
        <v>-1.7839247311828075</v>
      </c>
      <c r="I50">
        <f t="shared" si="5"/>
        <v>-4.9946236559126334E-2</v>
      </c>
    </row>
    <row r="51" spans="1:9" x14ac:dyDescent="0.25">
      <c r="A51" s="1">
        <v>32.22</v>
      </c>
      <c r="B51">
        <v>2</v>
      </c>
      <c r="C51">
        <v>19</v>
      </c>
      <c r="D51">
        <f t="shared" si="0"/>
        <v>25.483870967741932</v>
      </c>
      <c r="E51">
        <f t="shared" si="1"/>
        <v>29.265000000000001</v>
      </c>
      <c r="F51">
        <f t="shared" si="2"/>
        <v>25.005591397849471</v>
      </c>
      <c r="G51">
        <f t="shared" si="3"/>
        <v>0.4782795698924609</v>
      </c>
      <c r="H51">
        <f t="shared" si="4"/>
        <v>4.2594086021505291</v>
      </c>
      <c r="I51">
        <f t="shared" si="5"/>
        <v>2.4767204301075374</v>
      </c>
    </row>
    <row r="52" spans="1:9" x14ac:dyDescent="0.25">
      <c r="A52" s="1">
        <v>18.86</v>
      </c>
      <c r="B52">
        <v>2</v>
      </c>
      <c r="C52">
        <v>20</v>
      </c>
      <c r="D52">
        <f t="shared" si="0"/>
        <v>25.483870967741932</v>
      </c>
      <c r="E52">
        <f t="shared" si="1"/>
        <v>20.096666666666668</v>
      </c>
      <c r="F52">
        <f t="shared" si="2"/>
        <v>25.005591397849471</v>
      </c>
      <c r="G52">
        <f t="shared" si="3"/>
        <v>0.4782795698924609</v>
      </c>
      <c r="H52">
        <f t="shared" si="4"/>
        <v>-4.9089247311828039</v>
      </c>
      <c r="I52">
        <f t="shared" si="5"/>
        <v>-1.714946236559129</v>
      </c>
    </row>
    <row r="53" spans="1:9" x14ac:dyDescent="0.25">
      <c r="A53" s="1">
        <v>21.75</v>
      </c>
      <c r="B53">
        <v>2</v>
      </c>
      <c r="C53">
        <v>21</v>
      </c>
      <c r="D53">
        <f t="shared" si="0"/>
        <v>25.483870967741932</v>
      </c>
      <c r="E53">
        <f t="shared" si="1"/>
        <v>23.223333333333333</v>
      </c>
      <c r="F53">
        <f t="shared" si="2"/>
        <v>25.005591397849471</v>
      </c>
      <c r="G53">
        <f t="shared" si="3"/>
        <v>0.4782795698924609</v>
      </c>
      <c r="H53">
        <f t="shared" si="4"/>
        <v>-1.7822580645161388</v>
      </c>
      <c r="I53">
        <f t="shared" si="5"/>
        <v>-1.9516129032257936</v>
      </c>
    </row>
    <row r="54" spans="1:9" x14ac:dyDescent="0.25">
      <c r="A54" s="1">
        <v>23.07</v>
      </c>
      <c r="B54">
        <v>2</v>
      </c>
      <c r="C54">
        <v>22</v>
      </c>
      <c r="D54">
        <f t="shared" si="0"/>
        <v>25.483870967741932</v>
      </c>
      <c r="E54">
        <f t="shared" si="1"/>
        <v>22.438333333333336</v>
      </c>
      <c r="F54">
        <f t="shared" si="2"/>
        <v>25.005591397849471</v>
      </c>
      <c r="G54">
        <f t="shared" si="3"/>
        <v>0.4782795698924609</v>
      </c>
      <c r="H54">
        <f t="shared" si="4"/>
        <v>-2.5672580645161354</v>
      </c>
      <c r="I54">
        <f t="shared" si="5"/>
        <v>0.15338709677420326</v>
      </c>
    </row>
    <row r="55" spans="1:9" x14ac:dyDescent="0.25">
      <c r="A55" s="1">
        <v>22.3</v>
      </c>
      <c r="B55">
        <v>2</v>
      </c>
      <c r="C55">
        <v>23</v>
      </c>
      <c r="D55">
        <f t="shared" si="0"/>
        <v>25.483870967741932</v>
      </c>
      <c r="E55">
        <f t="shared" si="1"/>
        <v>23.573333333333334</v>
      </c>
      <c r="F55">
        <f t="shared" si="2"/>
        <v>25.005591397849471</v>
      </c>
      <c r="G55">
        <f t="shared" si="3"/>
        <v>0.4782795698924609</v>
      </c>
      <c r="H55">
        <f t="shared" si="4"/>
        <v>-1.4322580645161374</v>
      </c>
      <c r="I55">
        <f t="shared" si="5"/>
        <v>-1.7516129032257943</v>
      </c>
    </row>
    <row r="56" spans="1:9" x14ac:dyDescent="0.25">
      <c r="A56" s="1">
        <v>27.04</v>
      </c>
      <c r="B56">
        <v>2</v>
      </c>
      <c r="C56">
        <v>24</v>
      </c>
      <c r="D56">
        <f t="shared" si="0"/>
        <v>25.483870967741932</v>
      </c>
      <c r="E56">
        <f t="shared" si="1"/>
        <v>25.086666666666662</v>
      </c>
      <c r="F56">
        <f t="shared" si="2"/>
        <v>25.005591397849471</v>
      </c>
      <c r="G56">
        <f t="shared" si="3"/>
        <v>0.4782795698924609</v>
      </c>
      <c r="H56">
        <f t="shared" si="4"/>
        <v>8.107526881719096E-2</v>
      </c>
      <c r="I56">
        <f t="shared" si="5"/>
        <v>1.4750537634408758</v>
      </c>
    </row>
    <row r="57" spans="1:9" x14ac:dyDescent="0.25">
      <c r="A57" s="1">
        <v>22.24</v>
      </c>
      <c r="B57">
        <v>2</v>
      </c>
      <c r="C57">
        <v>25</v>
      </c>
      <c r="D57">
        <f t="shared" si="0"/>
        <v>25.483870967741932</v>
      </c>
      <c r="E57">
        <f t="shared" si="1"/>
        <v>19.041666666666668</v>
      </c>
      <c r="F57">
        <f t="shared" si="2"/>
        <v>25.005591397849471</v>
      </c>
      <c r="G57">
        <f t="shared" si="3"/>
        <v>0.4782795698924609</v>
      </c>
      <c r="H57">
        <f t="shared" si="4"/>
        <v>-5.9639247311828036</v>
      </c>
      <c r="I57">
        <f t="shared" si="5"/>
        <v>2.7200537634408697</v>
      </c>
    </row>
    <row r="58" spans="1:9" x14ac:dyDescent="0.25">
      <c r="A58" s="1">
        <v>24.87</v>
      </c>
      <c r="B58">
        <v>2</v>
      </c>
      <c r="C58">
        <v>26</v>
      </c>
      <c r="D58">
        <f t="shared" si="0"/>
        <v>25.483870967741932</v>
      </c>
      <c r="E58">
        <f t="shared" si="1"/>
        <v>23.326666666666668</v>
      </c>
      <c r="F58">
        <f t="shared" si="2"/>
        <v>25.005591397849471</v>
      </c>
      <c r="G58">
        <f t="shared" si="3"/>
        <v>0.4782795698924609</v>
      </c>
      <c r="H58">
        <f t="shared" si="4"/>
        <v>-1.6789247311828035</v>
      </c>
      <c r="I58">
        <f t="shared" si="5"/>
        <v>1.0650537634408721</v>
      </c>
    </row>
    <row r="59" spans="1:9" x14ac:dyDescent="0.25">
      <c r="A59" s="1">
        <v>30.85</v>
      </c>
      <c r="B59">
        <v>2</v>
      </c>
      <c r="C59">
        <v>27</v>
      </c>
      <c r="D59">
        <f t="shared" si="0"/>
        <v>25.483870967741932</v>
      </c>
      <c r="E59">
        <f t="shared" si="1"/>
        <v>27.276666666666667</v>
      </c>
      <c r="F59">
        <f t="shared" si="2"/>
        <v>25.005591397849471</v>
      </c>
      <c r="G59">
        <f t="shared" si="3"/>
        <v>0.4782795698924609</v>
      </c>
      <c r="H59">
        <f t="shared" si="4"/>
        <v>2.2710752688171958</v>
      </c>
      <c r="I59">
        <f t="shared" si="5"/>
        <v>3.0950537634408732</v>
      </c>
    </row>
    <row r="60" spans="1:9" x14ac:dyDescent="0.25">
      <c r="A60" s="1">
        <v>21.15</v>
      </c>
      <c r="B60">
        <v>2</v>
      </c>
      <c r="C60">
        <v>28</v>
      </c>
      <c r="D60">
        <f t="shared" si="0"/>
        <v>25.483870967741932</v>
      </c>
      <c r="E60">
        <f t="shared" si="1"/>
        <v>19.834999999999997</v>
      </c>
      <c r="F60">
        <f t="shared" si="2"/>
        <v>25.005591397849471</v>
      </c>
      <c r="G60">
        <f t="shared" si="3"/>
        <v>0.4782795698924609</v>
      </c>
      <c r="H60">
        <f t="shared" si="4"/>
        <v>-5.1705913978494742</v>
      </c>
      <c r="I60">
        <f t="shared" si="5"/>
        <v>0.83672043010754038</v>
      </c>
    </row>
    <row r="61" spans="1:9" x14ac:dyDescent="0.25">
      <c r="A61" s="1">
        <v>16.47</v>
      </c>
      <c r="B61">
        <v>2</v>
      </c>
      <c r="C61">
        <v>29</v>
      </c>
      <c r="D61">
        <f t="shared" si="0"/>
        <v>25.483870967741932</v>
      </c>
      <c r="E61">
        <f t="shared" si="1"/>
        <v>17.471666666666668</v>
      </c>
      <c r="F61">
        <f t="shared" si="2"/>
        <v>25.005591397849471</v>
      </c>
      <c r="G61">
        <f t="shared" si="3"/>
        <v>0.4782795698924609</v>
      </c>
      <c r="H61">
        <f t="shared" si="4"/>
        <v>-7.5339247311828039</v>
      </c>
      <c r="I61">
        <f t="shared" si="5"/>
        <v>-1.4799462365591296</v>
      </c>
    </row>
    <row r="62" spans="1:9" x14ac:dyDescent="0.25">
      <c r="A62" s="1">
        <v>29.05</v>
      </c>
      <c r="B62">
        <v>2</v>
      </c>
      <c r="C62">
        <v>30</v>
      </c>
      <c r="D62">
        <f t="shared" si="0"/>
        <v>25.483870967741932</v>
      </c>
      <c r="E62">
        <f t="shared" si="1"/>
        <v>30.12</v>
      </c>
      <c r="F62">
        <f t="shared" si="2"/>
        <v>25.005591397849471</v>
      </c>
      <c r="G62">
        <f t="shared" si="3"/>
        <v>0.4782795698924609</v>
      </c>
      <c r="H62">
        <f t="shared" si="4"/>
        <v>5.1144086021505295</v>
      </c>
      <c r="I62">
        <f t="shared" si="5"/>
        <v>-1.5482795698924612</v>
      </c>
    </row>
    <row r="63" spans="1:9" x14ac:dyDescent="0.25">
      <c r="A63" s="1">
        <v>26.99</v>
      </c>
      <c r="B63">
        <v>2</v>
      </c>
      <c r="C63">
        <v>31</v>
      </c>
      <c r="D63">
        <f t="shared" si="0"/>
        <v>25.483870967741932</v>
      </c>
      <c r="E63">
        <f t="shared" si="1"/>
        <v>27.228333333333335</v>
      </c>
      <c r="F63">
        <f t="shared" si="2"/>
        <v>25.005591397849471</v>
      </c>
      <c r="G63">
        <f t="shared" si="3"/>
        <v>0.4782795698924609</v>
      </c>
      <c r="H63">
        <f t="shared" si="4"/>
        <v>2.2227419354838638</v>
      </c>
      <c r="I63">
        <f t="shared" si="5"/>
        <v>-0.71661290322579774</v>
      </c>
    </row>
    <row r="64" spans="1:9" x14ac:dyDescent="0.25">
      <c r="A64" s="1">
        <v>21.34</v>
      </c>
      <c r="B64">
        <v>3</v>
      </c>
      <c r="C64">
        <v>1</v>
      </c>
      <c r="D64">
        <f t="shared" si="0"/>
        <v>26.32290322580646</v>
      </c>
      <c r="E64">
        <f t="shared" si="1"/>
        <v>22.106666666666666</v>
      </c>
      <c r="F64">
        <f t="shared" si="2"/>
        <v>25.005591397849471</v>
      </c>
      <c r="G64">
        <f t="shared" si="3"/>
        <v>1.3173118279569884</v>
      </c>
      <c r="H64">
        <f t="shared" si="4"/>
        <v>-2.8989247311828059</v>
      </c>
      <c r="I64">
        <f t="shared" si="5"/>
        <v>-2.0839784946236541</v>
      </c>
    </row>
    <row r="65" spans="1:9" x14ac:dyDescent="0.25">
      <c r="A65" s="1">
        <v>29.94</v>
      </c>
      <c r="B65">
        <v>3</v>
      </c>
      <c r="C65">
        <v>2</v>
      </c>
      <c r="D65">
        <f t="shared" si="0"/>
        <v>26.32290322580646</v>
      </c>
      <c r="E65">
        <f t="shared" si="1"/>
        <v>26.454999999999998</v>
      </c>
      <c r="F65">
        <f t="shared" si="2"/>
        <v>25.005591397849471</v>
      </c>
      <c r="G65">
        <f t="shared" si="3"/>
        <v>1.3173118279569884</v>
      </c>
      <c r="H65">
        <f t="shared" si="4"/>
        <v>1.4494086021505268</v>
      </c>
      <c r="I65">
        <f t="shared" si="5"/>
        <v>2.1676881720430146</v>
      </c>
    </row>
    <row r="66" spans="1:9" x14ac:dyDescent="0.25">
      <c r="A66" s="1">
        <v>32.950000000000003</v>
      </c>
      <c r="B66">
        <v>3</v>
      </c>
      <c r="C66">
        <v>3</v>
      </c>
      <c r="D66">
        <f t="shared" si="0"/>
        <v>26.32290322580646</v>
      </c>
      <c r="E66">
        <f t="shared" si="1"/>
        <v>29.128333333333334</v>
      </c>
      <c r="F66">
        <f t="shared" si="2"/>
        <v>25.005591397849471</v>
      </c>
      <c r="G66">
        <f t="shared" si="3"/>
        <v>1.3173118279569884</v>
      </c>
      <c r="H66">
        <f t="shared" si="4"/>
        <v>4.1227419354838624</v>
      </c>
      <c r="I66">
        <f t="shared" si="5"/>
        <v>2.5043548387096806</v>
      </c>
    </row>
    <row r="67" spans="1:9" x14ac:dyDescent="0.25">
      <c r="A67" s="1">
        <v>29.4</v>
      </c>
      <c r="B67">
        <v>3</v>
      </c>
      <c r="C67">
        <v>4</v>
      </c>
      <c r="D67">
        <f t="shared" ref="D67:D130" si="19">SUMIF(B$2:B$187,"="&amp;B67,$A$2:$A$187)/COUNTIF(B$2:B$187,"="&amp;B67)</f>
        <v>26.32290322580646</v>
      </c>
      <c r="E67">
        <f t="shared" ref="E67:E130" si="20">SUMIF(C$2:C$187,"="&amp;C67,$A$2:$A$187)/COUNTIF(C$2:C$187,"="&amp;C67)</f>
        <v>27.556666666666672</v>
      </c>
      <c r="F67">
        <f t="shared" ref="F67:F130" si="21">AVERAGE($A$2:$A$187)</f>
        <v>25.005591397849471</v>
      </c>
      <c r="G67">
        <f t="shared" ref="G67:G130" si="22">D67-F67</f>
        <v>1.3173118279569884</v>
      </c>
      <c r="H67">
        <f t="shared" ref="H67:H130" si="23">E67-F67</f>
        <v>2.5510752688172005</v>
      </c>
      <c r="I67">
        <f t="shared" ref="I67:I130" si="24">A67-D67-E67+F67</f>
        <v>0.52602150537633818</v>
      </c>
    </row>
    <row r="68" spans="1:9" x14ac:dyDescent="0.25">
      <c r="A68" s="1">
        <v>22.32</v>
      </c>
      <c r="B68">
        <v>3</v>
      </c>
      <c r="C68">
        <v>5</v>
      </c>
      <c r="D68">
        <f t="shared" si="19"/>
        <v>26.32290322580646</v>
      </c>
      <c r="E68">
        <f t="shared" si="20"/>
        <v>21.234999999999999</v>
      </c>
      <c r="F68">
        <f t="shared" si="21"/>
        <v>25.005591397849471</v>
      </c>
      <c r="G68">
        <f t="shared" si="22"/>
        <v>1.3173118279569884</v>
      </c>
      <c r="H68">
        <f t="shared" si="23"/>
        <v>-3.7705913978494721</v>
      </c>
      <c r="I68">
        <f t="shared" si="24"/>
        <v>-0.23231182795698757</v>
      </c>
    </row>
    <row r="69" spans="1:9" x14ac:dyDescent="0.25">
      <c r="A69" s="1">
        <v>28.36</v>
      </c>
      <c r="B69">
        <v>3</v>
      </c>
      <c r="C69">
        <v>6</v>
      </c>
      <c r="D69">
        <f t="shared" si="19"/>
        <v>26.32290322580646</v>
      </c>
      <c r="E69">
        <f t="shared" si="20"/>
        <v>28.068333333333332</v>
      </c>
      <c r="F69">
        <f t="shared" si="21"/>
        <v>25.005591397849471</v>
      </c>
      <c r="G69">
        <f t="shared" si="22"/>
        <v>1.3173118279569884</v>
      </c>
      <c r="H69">
        <f t="shared" si="23"/>
        <v>3.0627419354838601</v>
      </c>
      <c r="I69">
        <f t="shared" si="24"/>
        <v>-1.0256451612903206</v>
      </c>
    </row>
    <row r="70" spans="1:9" x14ac:dyDescent="0.25">
      <c r="A70" s="1">
        <v>28.49</v>
      </c>
      <c r="B70">
        <v>3</v>
      </c>
      <c r="C70">
        <v>7</v>
      </c>
      <c r="D70">
        <f t="shared" si="19"/>
        <v>26.32290322580646</v>
      </c>
      <c r="E70">
        <f t="shared" si="20"/>
        <v>30.004999999999995</v>
      </c>
      <c r="F70">
        <f t="shared" si="21"/>
        <v>25.005591397849471</v>
      </c>
      <c r="G70">
        <f t="shared" si="22"/>
        <v>1.3173118279569884</v>
      </c>
      <c r="H70">
        <f t="shared" si="23"/>
        <v>4.999408602150524</v>
      </c>
      <c r="I70">
        <f t="shared" si="24"/>
        <v>-2.8323118279569854</v>
      </c>
    </row>
    <row r="71" spans="1:9" x14ac:dyDescent="0.25">
      <c r="A71" s="1">
        <v>22.24</v>
      </c>
      <c r="B71">
        <v>3</v>
      </c>
      <c r="C71">
        <v>8</v>
      </c>
      <c r="D71">
        <f t="shared" si="19"/>
        <v>26.32290322580646</v>
      </c>
      <c r="E71">
        <f t="shared" si="20"/>
        <v>21.008333333333333</v>
      </c>
      <c r="F71">
        <f t="shared" si="21"/>
        <v>25.005591397849471</v>
      </c>
      <c r="G71">
        <f t="shared" si="22"/>
        <v>1.3173118279569884</v>
      </c>
      <c r="H71">
        <f t="shared" si="23"/>
        <v>-3.9972580645161386</v>
      </c>
      <c r="I71">
        <f t="shared" si="24"/>
        <v>-8.5645161290322847E-2</v>
      </c>
    </row>
    <row r="72" spans="1:9" x14ac:dyDescent="0.25">
      <c r="A72" s="1">
        <v>36.15</v>
      </c>
      <c r="B72">
        <v>3</v>
      </c>
      <c r="C72">
        <v>9</v>
      </c>
      <c r="D72">
        <f t="shared" si="19"/>
        <v>26.32290322580646</v>
      </c>
      <c r="E72">
        <f t="shared" si="20"/>
        <v>31.028333333333332</v>
      </c>
      <c r="F72">
        <f t="shared" si="21"/>
        <v>25.005591397849471</v>
      </c>
      <c r="G72">
        <f t="shared" si="22"/>
        <v>1.3173118279569884</v>
      </c>
      <c r="H72">
        <f t="shared" si="23"/>
        <v>6.0227419354838609</v>
      </c>
      <c r="I72">
        <f t="shared" si="24"/>
        <v>3.8043548387096777</v>
      </c>
    </row>
    <row r="73" spans="1:9" x14ac:dyDescent="0.25">
      <c r="A73" s="1">
        <v>30.62</v>
      </c>
      <c r="B73">
        <v>3</v>
      </c>
      <c r="C73">
        <v>10</v>
      </c>
      <c r="D73">
        <f t="shared" si="19"/>
        <v>26.32290322580646</v>
      </c>
      <c r="E73">
        <f t="shared" si="20"/>
        <v>28.068333333333339</v>
      </c>
      <c r="F73">
        <f t="shared" si="21"/>
        <v>25.005591397849471</v>
      </c>
      <c r="G73">
        <f t="shared" si="22"/>
        <v>1.3173118279569884</v>
      </c>
      <c r="H73">
        <f t="shared" si="23"/>
        <v>3.0627419354838672</v>
      </c>
      <c r="I73">
        <f t="shared" si="24"/>
        <v>1.2343548387096739</v>
      </c>
    </row>
    <row r="74" spans="1:9" x14ac:dyDescent="0.25">
      <c r="A74" s="1">
        <v>26.53</v>
      </c>
      <c r="B74">
        <v>3</v>
      </c>
      <c r="C74">
        <v>11</v>
      </c>
      <c r="D74">
        <f t="shared" si="19"/>
        <v>26.32290322580646</v>
      </c>
      <c r="E74">
        <f t="shared" si="20"/>
        <v>24.971666666666668</v>
      </c>
      <c r="F74">
        <f t="shared" si="21"/>
        <v>25.005591397849471</v>
      </c>
      <c r="G74">
        <f t="shared" si="22"/>
        <v>1.3173118279569884</v>
      </c>
      <c r="H74">
        <f t="shared" si="23"/>
        <v>-3.3924731182803924E-2</v>
      </c>
      <c r="I74">
        <f t="shared" si="24"/>
        <v>0.24102150537634515</v>
      </c>
    </row>
    <row r="75" spans="1:9" x14ac:dyDescent="0.25">
      <c r="A75" s="1">
        <v>27.95</v>
      </c>
      <c r="B75">
        <v>3</v>
      </c>
      <c r="C75">
        <v>12</v>
      </c>
      <c r="D75">
        <f t="shared" si="19"/>
        <v>26.32290322580646</v>
      </c>
      <c r="E75">
        <f t="shared" si="20"/>
        <v>24.915000000000003</v>
      </c>
      <c r="F75">
        <f t="shared" si="21"/>
        <v>25.005591397849471</v>
      </c>
      <c r="G75">
        <f t="shared" si="22"/>
        <v>1.3173118279569884</v>
      </c>
      <c r="H75">
        <f t="shared" si="23"/>
        <v>-9.0591397849468791E-2</v>
      </c>
      <c r="I75">
        <f t="shared" si="24"/>
        <v>1.7176881720430082</v>
      </c>
    </row>
    <row r="76" spans="1:9" x14ac:dyDescent="0.25">
      <c r="A76" s="1">
        <v>31.49</v>
      </c>
      <c r="B76">
        <v>3</v>
      </c>
      <c r="C76">
        <v>13</v>
      </c>
      <c r="D76">
        <f t="shared" si="19"/>
        <v>26.32290322580646</v>
      </c>
      <c r="E76">
        <f t="shared" si="20"/>
        <v>26.919999999999998</v>
      </c>
      <c r="F76">
        <f t="shared" si="21"/>
        <v>25.005591397849471</v>
      </c>
      <c r="G76">
        <f t="shared" si="22"/>
        <v>1.3173118279569884</v>
      </c>
      <c r="H76">
        <f t="shared" si="23"/>
        <v>1.9144086021505267</v>
      </c>
      <c r="I76">
        <f t="shared" si="24"/>
        <v>3.2526881720430119</v>
      </c>
    </row>
    <row r="77" spans="1:9" x14ac:dyDescent="0.25">
      <c r="A77" s="1">
        <v>30.24</v>
      </c>
      <c r="B77">
        <v>3</v>
      </c>
      <c r="C77">
        <v>14</v>
      </c>
      <c r="D77">
        <f t="shared" si="19"/>
        <v>26.32290322580646</v>
      </c>
      <c r="E77">
        <f t="shared" si="20"/>
        <v>27.403333333333336</v>
      </c>
      <c r="F77">
        <f t="shared" si="21"/>
        <v>25.005591397849471</v>
      </c>
      <c r="G77">
        <f t="shared" si="22"/>
        <v>1.3173118279569884</v>
      </c>
      <c r="H77">
        <f t="shared" si="23"/>
        <v>2.3977419354838645</v>
      </c>
      <c r="I77">
        <f t="shared" si="24"/>
        <v>1.519354838709674</v>
      </c>
    </row>
    <row r="78" spans="1:9" x14ac:dyDescent="0.25">
      <c r="A78" s="1">
        <v>24.8</v>
      </c>
      <c r="B78">
        <v>3</v>
      </c>
      <c r="C78">
        <v>15</v>
      </c>
      <c r="D78">
        <f t="shared" si="19"/>
        <v>26.32290322580646</v>
      </c>
      <c r="E78">
        <f t="shared" si="20"/>
        <v>22.946666666666669</v>
      </c>
      <c r="F78">
        <f t="shared" si="21"/>
        <v>25.005591397849471</v>
      </c>
      <c r="G78">
        <f t="shared" si="22"/>
        <v>1.3173118279569884</v>
      </c>
      <c r="H78">
        <f t="shared" si="23"/>
        <v>-2.0589247311828025</v>
      </c>
      <c r="I78">
        <f t="shared" si="24"/>
        <v>0.5360215053763433</v>
      </c>
    </row>
    <row r="79" spans="1:9" x14ac:dyDescent="0.25">
      <c r="A79" s="1">
        <v>26.43</v>
      </c>
      <c r="B79">
        <v>3</v>
      </c>
      <c r="C79">
        <v>16</v>
      </c>
      <c r="D79">
        <f t="shared" si="19"/>
        <v>26.32290322580646</v>
      </c>
      <c r="E79">
        <f t="shared" si="20"/>
        <v>24.658333333333335</v>
      </c>
      <c r="F79">
        <f t="shared" si="21"/>
        <v>25.005591397849471</v>
      </c>
      <c r="G79">
        <f t="shared" si="22"/>
        <v>1.3173118279569884</v>
      </c>
      <c r="H79">
        <f t="shared" si="23"/>
        <v>-0.3472580645161365</v>
      </c>
      <c r="I79">
        <f t="shared" si="24"/>
        <v>0.4543548387096763</v>
      </c>
    </row>
    <row r="80" spans="1:9" x14ac:dyDescent="0.25">
      <c r="A80" s="1">
        <v>29.35</v>
      </c>
      <c r="B80">
        <v>3</v>
      </c>
      <c r="C80">
        <v>17</v>
      </c>
      <c r="D80">
        <f t="shared" si="19"/>
        <v>26.32290322580646</v>
      </c>
      <c r="E80">
        <f t="shared" si="20"/>
        <v>27.493333333333339</v>
      </c>
      <c r="F80">
        <f t="shared" si="21"/>
        <v>25.005591397849471</v>
      </c>
      <c r="G80">
        <f t="shared" si="22"/>
        <v>1.3173118279569884</v>
      </c>
      <c r="H80">
        <f t="shared" si="23"/>
        <v>2.4877419354838679</v>
      </c>
      <c r="I80">
        <f t="shared" si="24"/>
        <v>0.5393548387096736</v>
      </c>
    </row>
    <row r="81" spans="1:9" x14ac:dyDescent="0.25">
      <c r="A81" s="1">
        <v>21.15</v>
      </c>
      <c r="B81">
        <v>3</v>
      </c>
      <c r="C81">
        <v>18</v>
      </c>
      <c r="D81">
        <f t="shared" si="19"/>
        <v>26.32290322580646</v>
      </c>
      <c r="E81">
        <f t="shared" si="20"/>
        <v>23.221666666666664</v>
      </c>
      <c r="F81">
        <f t="shared" si="21"/>
        <v>25.005591397849471</v>
      </c>
      <c r="G81">
        <f t="shared" si="22"/>
        <v>1.3173118279569884</v>
      </c>
      <c r="H81">
        <f t="shared" si="23"/>
        <v>-1.7839247311828075</v>
      </c>
      <c r="I81">
        <f t="shared" si="24"/>
        <v>-3.3889784946236539</v>
      </c>
    </row>
    <row r="82" spans="1:9" x14ac:dyDescent="0.25">
      <c r="A82" s="1">
        <v>29.18</v>
      </c>
      <c r="B82">
        <v>3</v>
      </c>
      <c r="C82">
        <v>19</v>
      </c>
      <c r="D82">
        <f t="shared" si="19"/>
        <v>26.32290322580646</v>
      </c>
      <c r="E82">
        <f t="shared" si="20"/>
        <v>29.265000000000001</v>
      </c>
      <c r="F82">
        <f t="shared" si="21"/>
        <v>25.005591397849471</v>
      </c>
      <c r="G82">
        <f t="shared" si="22"/>
        <v>1.3173118279569884</v>
      </c>
      <c r="H82">
        <f t="shared" si="23"/>
        <v>4.2594086021505291</v>
      </c>
      <c r="I82">
        <f t="shared" si="24"/>
        <v>-1.4023118279569893</v>
      </c>
    </row>
    <row r="83" spans="1:9" x14ac:dyDescent="0.25">
      <c r="A83" s="1">
        <v>21.6</v>
      </c>
      <c r="B83">
        <v>3</v>
      </c>
      <c r="C83">
        <v>20</v>
      </c>
      <c r="D83">
        <f t="shared" si="19"/>
        <v>26.32290322580646</v>
      </c>
      <c r="E83">
        <f t="shared" si="20"/>
        <v>20.096666666666668</v>
      </c>
      <c r="F83">
        <f t="shared" si="21"/>
        <v>25.005591397849471</v>
      </c>
      <c r="G83">
        <f t="shared" si="22"/>
        <v>1.3173118279569884</v>
      </c>
      <c r="H83">
        <f t="shared" si="23"/>
        <v>-4.9089247311828039</v>
      </c>
      <c r="I83">
        <f t="shared" si="24"/>
        <v>0.18602150537634543</v>
      </c>
    </row>
    <row r="84" spans="1:9" x14ac:dyDescent="0.25">
      <c r="A84" s="1">
        <v>25.39</v>
      </c>
      <c r="B84">
        <v>3</v>
      </c>
      <c r="C84">
        <v>21</v>
      </c>
      <c r="D84">
        <f t="shared" si="19"/>
        <v>26.32290322580646</v>
      </c>
      <c r="E84">
        <f t="shared" si="20"/>
        <v>23.223333333333333</v>
      </c>
      <c r="F84">
        <f t="shared" si="21"/>
        <v>25.005591397849471</v>
      </c>
      <c r="G84">
        <f t="shared" si="22"/>
        <v>1.3173118279569884</v>
      </c>
      <c r="H84">
        <f t="shared" si="23"/>
        <v>-1.7822580645161388</v>
      </c>
      <c r="I84">
        <f t="shared" si="24"/>
        <v>0.84935483870967943</v>
      </c>
    </row>
    <row r="85" spans="1:9" x14ac:dyDescent="0.25">
      <c r="A85" s="1">
        <v>22.26</v>
      </c>
      <c r="B85">
        <v>3</v>
      </c>
      <c r="C85">
        <v>22</v>
      </c>
      <c r="D85">
        <f t="shared" si="19"/>
        <v>26.32290322580646</v>
      </c>
      <c r="E85">
        <f t="shared" si="20"/>
        <v>22.438333333333336</v>
      </c>
      <c r="F85">
        <f t="shared" si="21"/>
        <v>25.005591397849471</v>
      </c>
      <c r="G85">
        <f t="shared" si="22"/>
        <v>1.3173118279569884</v>
      </c>
      <c r="H85">
        <f t="shared" si="23"/>
        <v>-2.5672580645161354</v>
      </c>
      <c r="I85">
        <f t="shared" si="24"/>
        <v>-1.495645161290323</v>
      </c>
    </row>
    <row r="86" spans="1:9" x14ac:dyDescent="0.25">
      <c r="A86" s="1">
        <v>24.85</v>
      </c>
      <c r="B86">
        <v>3</v>
      </c>
      <c r="C86">
        <v>23</v>
      </c>
      <c r="D86">
        <f t="shared" si="19"/>
        <v>26.32290322580646</v>
      </c>
      <c r="E86">
        <f t="shared" si="20"/>
        <v>23.573333333333334</v>
      </c>
      <c r="F86">
        <f t="shared" si="21"/>
        <v>25.005591397849471</v>
      </c>
      <c r="G86">
        <f t="shared" si="22"/>
        <v>1.3173118279569884</v>
      </c>
      <c r="H86">
        <f t="shared" si="23"/>
        <v>-1.4322580645161374</v>
      </c>
      <c r="I86">
        <f t="shared" si="24"/>
        <v>-4.0645161290321141E-2</v>
      </c>
    </row>
    <row r="87" spans="1:9" x14ac:dyDescent="0.25">
      <c r="A87" s="1">
        <v>24.56</v>
      </c>
      <c r="B87">
        <v>3</v>
      </c>
      <c r="C87">
        <v>24</v>
      </c>
      <c r="D87">
        <f t="shared" si="19"/>
        <v>26.32290322580646</v>
      </c>
      <c r="E87">
        <f t="shared" si="20"/>
        <v>25.086666666666662</v>
      </c>
      <c r="F87">
        <f t="shared" si="21"/>
        <v>25.005591397849471</v>
      </c>
      <c r="G87">
        <f t="shared" si="22"/>
        <v>1.3173118279569884</v>
      </c>
      <c r="H87">
        <f t="shared" si="23"/>
        <v>8.107526881719096E-2</v>
      </c>
      <c r="I87">
        <f t="shared" si="24"/>
        <v>-1.8439784946236522</v>
      </c>
    </row>
    <row r="88" spans="1:9" x14ac:dyDescent="0.25">
      <c r="A88" s="1">
        <v>16.350000000000001</v>
      </c>
      <c r="B88">
        <v>3</v>
      </c>
      <c r="C88">
        <v>25</v>
      </c>
      <c r="D88">
        <f t="shared" si="19"/>
        <v>26.32290322580646</v>
      </c>
      <c r="E88">
        <f t="shared" si="20"/>
        <v>19.041666666666668</v>
      </c>
      <c r="F88">
        <f t="shared" si="21"/>
        <v>25.005591397849471</v>
      </c>
      <c r="G88">
        <f t="shared" si="22"/>
        <v>1.3173118279569884</v>
      </c>
      <c r="H88">
        <f t="shared" si="23"/>
        <v>-5.9639247311828036</v>
      </c>
      <c r="I88">
        <f t="shared" si="24"/>
        <v>-4.0089784946236549</v>
      </c>
    </row>
    <row r="89" spans="1:9" x14ac:dyDescent="0.25">
      <c r="A89" s="1">
        <v>22.96</v>
      </c>
      <c r="B89">
        <v>3</v>
      </c>
      <c r="C89">
        <v>26</v>
      </c>
      <c r="D89">
        <f t="shared" si="19"/>
        <v>26.32290322580646</v>
      </c>
      <c r="E89">
        <f t="shared" si="20"/>
        <v>23.326666666666668</v>
      </c>
      <c r="F89">
        <f t="shared" si="21"/>
        <v>25.005591397849471</v>
      </c>
      <c r="G89">
        <f t="shared" si="22"/>
        <v>1.3173118279569884</v>
      </c>
      <c r="H89">
        <f t="shared" si="23"/>
        <v>-1.6789247311828035</v>
      </c>
      <c r="I89">
        <f t="shared" si="24"/>
        <v>-1.6839784946236556</v>
      </c>
    </row>
    <row r="90" spans="1:9" x14ac:dyDescent="0.25">
      <c r="A90" s="1">
        <v>25.82</v>
      </c>
      <c r="B90">
        <v>3</v>
      </c>
      <c r="C90">
        <v>27</v>
      </c>
      <c r="D90">
        <f t="shared" si="19"/>
        <v>26.32290322580646</v>
      </c>
      <c r="E90">
        <f t="shared" si="20"/>
        <v>27.276666666666667</v>
      </c>
      <c r="F90">
        <f t="shared" si="21"/>
        <v>25.005591397849471</v>
      </c>
      <c r="G90">
        <f t="shared" si="22"/>
        <v>1.3173118279569884</v>
      </c>
      <c r="H90">
        <f t="shared" si="23"/>
        <v>2.2710752688171958</v>
      </c>
      <c r="I90">
        <f t="shared" si="24"/>
        <v>-2.7739784946236554</v>
      </c>
    </row>
    <row r="91" spans="1:9" x14ac:dyDescent="0.25">
      <c r="A91" s="1">
        <v>19.46</v>
      </c>
      <c r="B91">
        <v>3</v>
      </c>
      <c r="C91">
        <v>28</v>
      </c>
      <c r="D91">
        <f t="shared" si="19"/>
        <v>26.32290322580646</v>
      </c>
      <c r="E91">
        <f t="shared" si="20"/>
        <v>19.834999999999997</v>
      </c>
      <c r="F91">
        <f t="shared" si="21"/>
        <v>25.005591397849471</v>
      </c>
      <c r="G91">
        <f t="shared" si="22"/>
        <v>1.3173118279569884</v>
      </c>
      <c r="H91">
        <f t="shared" si="23"/>
        <v>-5.1705913978494742</v>
      </c>
      <c r="I91">
        <f t="shared" si="24"/>
        <v>-1.6923118279569849</v>
      </c>
    </row>
    <row r="92" spans="1:9" x14ac:dyDescent="0.25">
      <c r="A92" s="1">
        <v>23.6</v>
      </c>
      <c r="B92">
        <v>3</v>
      </c>
      <c r="C92">
        <v>29</v>
      </c>
      <c r="D92">
        <f t="shared" si="19"/>
        <v>26.32290322580646</v>
      </c>
      <c r="E92">
        <f t="shared" si="20"/>
        <v>17.471666666666668</v>
      </c>
      <c r="F92">
        <f t="shared" si="21"/>
        <v>25.005591397849471</v>
      </c>
      <c r="G92">
        <f t="shared" si="22"/>
        <v>1.3173118279569884</v>
      </c>
      <c r="H92">
        <f t="shared" si="23"/>
        <v>-7.5339247311828039</v>
      </c>
      <c r="I92">
        <f t="shared" si="24"/>
        <v>4.8110215053763454</v>
      </c>
    </row>
    <row r="93" spans="1:9" x14ac:dyDescent="0.25">
      <c r="A93" s="1">
        <v>33.1</v>
      </c>
      <c r="B93">
        <v>3</v>
      </c>
      <c r="C93">
        <v>30</v>
      </c>
      <c r="D93">
        <f t="shared" si="19"/>
        <v>26.32290322580646</v>
      </c>
      <c r="E93">
        <f t="shared" si="20"/>
        <v>30.12</v>
      </c>
      <c r="F93">
        <f t="shared" si="21"/>
        <v>25.005591397849471</v>
      </c>
      <c r="G93">
        <f t="shared" si="22"/>
        <v>1.3173118279569884</v>
      </c>
      <c r="H93">
        <f t="shared" si="23"/>
        <v>5.1144086021505295</v>
      </c>
      <c r="I93">
        <f t="shared" si="24"/>
        <v>1.662688172043012</v>
      </c>
    </row>
    <row r="94" spans="1:9" x14ac:dyDescent="0.25">
      <c r="A94" s="1">
        <v>27.13</v>
      </c>
      <c r="B94">
        <v>3</v>
      </c>
      <c r="C94">
        <v>31</v>
      </c>
      <c r="D94">
        <f t="shared" si="19"/>
        <v>26.32290322580646</v>
      </c>
      <c r="E94">
        <f t="shared" si="20"/>
        <v>27.228333333333335</v>
      </c>
      <c r="F94">
        <f t="shared" si="21"/>
        <v>25.005591397849471</v>
      </c>
      <c r="G94">
        <f t="shared" si="22"/>
        <v>1.3173118279569884</v>
      </c>
      <c r="H94">
        <f t="shared" si="23"/>
        <v>2.2227419354838638</v>
      </c>
      <c r="I94">
        <f t="shared" si="24"/>
        <v>-1.4156451612903247</v>
      </c>
    </row>
    <row r="95" spans="1:9" x14ac:dyDescent="0.25">
      <c r="A95" s="1">
        <v>24.4</v>
      </c>
      <c r="B95">
        <v>4</v>
      </c>
      <c r="C95">
        <v>1</v>
      </c>
      <c r="D95">
        <f t="shared" si="19"/>
        <v>24.323870967741943</v>
      </c>
      <c r="E95">
        <f t="shared" si="20"/>
        <v>22.106666666666666</v>
      </c>
      <c r="F95">
        <f t="shared" si="21"/>
        <v>25.005591397849471</v>
      </c>
      <c r="G95">
        <f t="shared" si="22"/>
        <v>-0.68172043010752859</v>
      </c>
      <c r="H95">
        <f t="shared" si="23"/>
        <v>-2.8989247311828059</v>
      </c>
      <c r="I95">
        <f t="shared" si="24"/>
        <v>2.9750537634408616</v>
      </c>
    </row>
    <row r="96" spans="1:9" x14ac:dyDescent="0.25">
      <c r="A96" s="1">
        <v>25.88</v>
      </c>
      <c r="B96">
        <v>4</v>
      </c>
      <c r="C96">
        <v>2</v>
      </c>
      <c r="D96">
        <f t="shared" si="19"/>
        <v>24.323870967741943</v>
      </c>
      <c r="E96">
        <f t="shared" si="20"/>
        <v>26.454999999999998</v>
      </c>
      <c r="F96">
        <f t="shared" si="21"/>
        <v>25.005591397849471</v>
      </c>
      <c r="G96">
        <f t="shared" si="22"/>
        <v>-0.68172043010752859</v>
      </c>
      <c r="H96">
        <f t="shared" si="23"/>
        <v>1.4494086021505268</v>
      </c>
      <c r="I96">
        <f t="shared" si="24"/>
        <v>0.1067204301075293</v>
      </c>
    </row>
    <row r="97" spans="1:9" x14ac:dyDescent="0.25">
      <c r="A97" s="1">
        <v>27.97</v>
      </c>
      <c r="B97">
        <v>4</v>
      </c>
      <c r="C97">
        <v>3</v>
      </c>
      <c r="D97">
        <f t="shared" si="19"/>
        <v>24.323870967741943</v>
      </c>
      <c r="E97">
        <f t="shared" si="20"/>
        <v>29.128333333333334</v>
      </c>
      <c r="F97">
        <f t="shared" si="21"/>
        <v>25.005591397849471</v>
      </c>
      <c r="G97">
        <f t="shared" si="22"/>
        <v>-0.68172043010752859</v>
      </c>
      <c r="H97">
        <f t="shared" si="23"/>
        <v>4.1227419354838624</v>
      </c>
      <c r="I97">
        <f t="shared" si="24"/>
        <v>-0.47661290322580641</v>
      </c>
    </row>
    <row r="98" spans="1:9" x14ac:dyDescent="0.25">
      <c r="A98" s="1">
        <v>24.54</v>
      </c>
      <c r="B98">
        <v>4</v>
      </c>
      <c r="C98">
        <v>4</v>
      </c>
      <c r="D98">
        <f t="shared" si="19"/>
        <v>24.323870967741943</v>
      </c>
      <c r="E98">
        <f t="shared" si="20"/>
        <v>27.556666666666672</v>
      </c>
      <c r="F98">
        <f t="shared" si="21"/>
        <v>25.005591397849471</v>
      </c>
      <c r="G98">
        <f t="shared" si="22"/>
        <v>-0.68172043010752859</v>
      </c>
      <c r="H98">
        <f t="shared" si="23"/>
        <v>2.5510752688172005</v>
      </c>
      <c r="I98">
        <f t="shared" si="24"/>
        <v>-2.3349462365591442</v>
      </c>
    </row>
    <row r="99" spans="1:9" x14ac:dyDescent="0.25">
      <c r="A99" s="1">
        <v>22.66</v>
      </c>
      <c r="B99">
        <v>4</v>
      </c>
      <c r="C99">
        <v>5</v>
      </c>
      <c r="D99">
        <f t="shared" si="19"/>
        <v>24.323870967741943</v>
      </c>
      <c r="E99">
        <f t="shared" si="20"/>
        <v>21.234999999999999</v>
      </c>
      <c r="F99">
        <f t="shared" si="21"/>
        <v>25.005591397849471</v>
      </c>
      <c r="G99">
        <f t="shared" si="22"/>
        <v>-0.68172043010752859</v>
      </c>
      <c r="H99">
        <f t="shared" si="23"/>
        <v>-3.7705913978494721</v>
      </c>
      <c r="I99">
        <f t="shared" si="24"/>
        <v>2.1067204301075293</v>
      </c>
    </row>
    <row r="100" spans="1:9" x14ac:dyDescent="0.25">
      <c r="A100" s="1">
        <v>28.94</v>
      </c>
      <c r="B100">
        <v>4</v>
      </c>
      <c r="C100">
        <v>6</v>
      </c>
      <c r="D100">
        <f t="shared" si="19"/>
        <v>24.323870967741943</v>
      </c>
      <c r="E100">
        <f t="shared" si="20"/>
        <v>28.068333333333332</v>
      </c>
      <c r="F100">
        <f t="shared" si="21"/>
        <v>25.005591397849471</v>
      </c>
      <c r="G100">
        <f t="shared" si="22"/>
        <v>-0.68172043010752859</v>
      </c>
      <c r="H100">
        <f t="shared" si="23"/>
        <v>3.0627419354838601</v>
      </c>
      <c r="I100">
        <f t="shared" si="24"/>
        <v>1.5533870967741983</v>
      </c>
    </row>
    <row r="101" spans="1:9" x14ac:dyDescent="0.25">
      <c r="A101" s="1">
        <v>30.72</v>
      </c>
      <c r="B101">
        <v>4</v>
      </c>
      <c r="C101">
        <v>7</v>
      </c>
      <c r="D101">
        <f t="shared" si="19"/>
        <v>24.323870967741943</v>
      </c>
      <c r="E101">
        <f t="shared" si="20"/>
        <v>30.004999999999995</v>
      </c>
      <c r="F101">
        <f t="shared" si="21"/>
        <v>25.005591397849471</v>
      </c>
      <c r="G101">
        <f t="shared" si="22"/>
        <v>-0.68172043010752859</v>
      </c>
      <c r="H101">
        <f t="shared" si="23"/>
        <v>4.999408602150524</v>
      </c>
      <c r="I101">
        <f t="shared" si="24"/>
        <v>1.396720430107532</v>
      </c>
    </row>
    <row r="102" spans="1:9" x14ac:dyDescent="0.25">
      <c r="A102" s="1">
        <v>16.7</v>
      </c>
      <c r="B102">
        <v>4</v>
      </c>
      <c r="C102">
        <v>8</v>
      </c>
      <c r="D102">
        <f t="shared" si="19"/>
        <v>24.323870967741943</v>
      </c>
      <c r="E102">
        <f t="shared" si="20"/>
        <v>21.008333333333333</v>
      </c>
      <c r="F102">
        <f t="shared" si="21"/>
        <v>25.005591397849471</v>
      </c>
      <c r="G102">
        <f t="shared" si="22"/>
        <v>-0.68172043010752859</v>
      </c>
      <c r="H102">
        <f t="shared" si="23"/>
        <v>-3.9972580645161386</v>
      </c>
      <c r="I102">
        <f t="shared" si="24"/>
        <v>-3.626612903225805</v>
      </c>
    </row>
    <row r="103" spans="1:9" x14ac:dyDescent="0.25">
      <c r="A103" s="1">
        <v>30.27</v>
      </c>
      <c r="B103">
        <v>4</v>
      </c>
      <c r="C103">
        <v>9</v>
      </c>
      <c r="D103">
        <f t="shared" si="19"/>
        <v>24.323870967741943</v>
      </c>
      <c r="E103">
        <f t="shared" si="20"/>
        <v>31.028333333333332</v>
      </c>
      <c r="F103">
        <f t="shared" si="21"/>
        <v>25.005591397849471</v>
      </c>
      <c r="G103">
        <f t="shared" si="22"/>
        <v>-0.68172043010752859</v>
      </c>
      <c r="H103">
        <f t="shared" si="23"/>
        <v>6.0227419354838609</v>
      </c>
      <c r="I103">
        <f t="shared" si="24"/>
        <v>-7.6612903225804274E-2</v>
      </c>
    </row>
    <row r="104" spans="1:9" x14ac:dyDescent="0.25">
      <c r="A104" s="1">
        <v>26.29</v>
      </c>
      <c r="B104">
        <v>4</v>
      </c>
      <c r="C104">
        <v>10</v>
      </c>
      <c r="D104">
        <f t="shared" si="19"/>
        <v>24.323870967741943</v>
      </c>
      <c r="E104">
        <f t="shared" si="20"/>
        <v>28.068333333333339</v>
      </c>
      <c r="F104">
        <f t="shared" si="21"/>
        <v>25.005591397849471</v>
      </c>
      <c r="G104">
        <f t="shared" si="22"/>
        <v>-0.68172043010752859</v>
      </c>
      <c r="H104">
        <f t="shared" si="23"/>
        <v>3.0627419354838672</v>
      </c>
      <c r="I104">
        <f t="shared" si="24"/>
        <v>-1.096612903225811</v>
      </c>
    </row>
    <row r="105" spans="1:9" x14ac:dyDescent="0.25">
      <c r="A105" s="1">
        <v>22.33</v>
      </c>
      <c r="B105">
        <v>4</v>
      </c>
      <c r="C105">
        <v>11</v>
      </c>
      <c r="D105">
        <f t="shared" si="19"/>
        <v>24.323870967741943</v>
      </c>
      <c r="E105">
        <f t="shared" si="20"/>
        <v>24.971666666666668</v>
      </c>
      <c r="F105">
        <f t="shared" si="21"/>
        <v>25.005591397849471</v>
      </c>
      <c r="G105">
        <f t="shared" si="22"/>
        <v>-0.68172043010752859</v>
      </c>
      <c r="H105">
        <f t="shared" si="23"/>
        <v>-3.3924731182803924E-2</v>
      </c>
      <c r="I105">
        <f t="shared" si="24"/>
        <v>-1.9599462365591407</v>
      </c>
    </row>
    <row r="106" spans="1:9" x14ac:dyDescent="0.25">
      <c r="A106" s="1">
        <v>24.85</v>
      </c>
      <c r="B106">
        <v>4</v>
      </c>
      <c r="C106">
        <v>12</v>
      </c>
      <c r="D106">
        <f t="shared" si="19"/>
        <v>24.323870967741943</v>
      </c>
      <c r="E106">
        <f t="shared" si="20"/>
        <v>24.915000000000003</v>
      </c>
      <c r="F106">
        <f t="shared" si="21"/>
        <v>25.005591397849471</v>
      </c>
      <c r="G106">
        <f t="shared" si="22"/>
        <v>-0.68172043010752859</v>
      </c>
      <c r="H106">
        <f t="shared" si="23"/>
        <v>-9.0591397849468791E-2</v>
      </c>
      <c r="I106">
        <f t="shared" si="24"/>
        <v>0.61672043010752731</v>
      </c>
    </row>
    <row r="107" spans="1:9" x14ac:dyDescent="0.25">
      <c r="A107" s="1">
        <v>24.33</v>
      </c>
      <c r="B107">
        <v>4</v>
      </c>
      <c r="C107">
        <v>13</v>
      </c>
      <c r="D107">
        <f t="shared" si="19"/>
        <v>24.323870967741943</v>
      </c>
      <c r="E107">
        <f t="shared" si="20"/>
        <v>26.919999999999998</v>
      </c>
      <c r="F107">
        <f t="shared" si="21"/>
        <v>25.005591397849471</v>
      </c>
      <c r="G107">
        <f t="shared" si="22"/>
        <v>-0.68172043010752859</v>
      </c>
      <c r="H107">
        <f t="shared" si="23"/>
        <v>1.9144086021505267</v>
      </c>
      <c r="I107">
        <f t="shared" si="24"/>
        <v>-1.9082795698924713</v>
      </c>
    </row>
    <row r="108" spans="1:9" x14ac:dyDescent="0.25">
      <c r="A108" s="1">
        <v>24.5</v>
      </c>
      <c r="B108">
        <v>4</v>
      </c>
      <c r="C108">
        <v>14</v>
      </c>
      <c r="D108">
        <f t="shared" si="19"/>
        <v>24.323870967741943</v>
      </c>
      <c r="E108">
        <f t="shared" si="20"/>
        <v>27.403333333333336</v>
      </c>
      <c r="F108">
        <f t="shared" si="21"/>
        <v>25.005591397849471</v>
      </c>
      <c r="G108">
        <f t="shared" si="22"/>
        <v>-0.68172043010752859</v>
      </c>
      <c r="H108">
        <f t="shared" si="23"/>
        <v>2.3977419354838645</v>
      </c>
      <c r="I108">
        <f t="shared" si="24"/>
        <v>-2.2216129032258074</v>
      </c>
    </row>
    <row r="109" spans="1:9" x14ac:dyDescent="0.25">
      <c r="A109" s="1">
        <v>22.67</v>
      </c>
      <c r="B109">
        <v>4</v>
      </c>
      <c r="C109">
        <v>15</v>
      </c>
      <c r="D109">
        <f t="shared" si="19"/>
        <v>24.323870967741943</v>
      </c>
      <c r="E109">
        <f t="shared" si="20"/>
        <v>22.946666666666669</v>
      </c>
      <c r="F109">
        <f t="shared" si="21"/>
        <v>25.005591397849471</v>
      </c>
      <c r="G109">
        <f t="shared" si="22"/>
        <v>-0.68172043010752859</v>
      </c>
      <c r="H109">
        <f t="shared" si="23"/>
        <v>-2.0589247311828025</v>
      </c>
      <c r="I109">
        <f t="shared" si="24"/>
        <v>0.4050537634408613</v>
      </c>
    </row>
    <row r="110" spans="1:9" x14ac:dyDescent="0.25">
      <c r="A110" s="1">
        <v>22.28</v>
      </c>
      <c r="B110">
        <v>4</v>
      </c>
      <c r="C110">
        <v>16</v>
      </c>
      <c r="D110">
        <f t="shared" si="19"/>
        <v>24.323870967741943</v>
      </c>
      <c r="E110">
        <f t="shared" si="20"/>
        <v>24.658333333333335</v>
      </c>
      <c r="F110">
        <f t="shared" si="21"/>
        <v>25.005591397849471</v>
      </c>
      <c r="G110">
        <f t="shared" si="22"/>
        <v>-0.68172043010752859</v>
      </c>
      <c r="H110">
        <f t="shared" si="23"/>
        <v>-0.3472580645161365</v>
      </c>
      <c r="I110">
        <f t="shared" si="24"/>
        <v>-1.6966129032258053</v>
      </c>
    </row>
    <row r="111" spans="1:9" x14ac:dyDescent="0.25">
      <c r="A111" s="1">
        <v>23.8</v>
      </c>
      <c r="B111">
        <v>4</v>
      </c>
      <c r="C111">
        <v>17</v>
      </c>
      <c r="D111">
        <f t="shared" si="19"/>
        <v>24.323870967741943</v>
      </c>
      <c r="E111">
        <f t="shared" si="20"/>
        <v>27.493333333333339</v>
      </c>
      <c r="F111">
        <f t="shared" si="21"/>
        <v>25.005591397849471</v>
      </c>
      <c r="G111">
        <f t="shared" si="22"/>
        <v>-0.68172043010752859</v>
      </c>
      <c r="H111">
        <f t="shared" si="23"/>
        <v>2.4877419354838679</v>
      </c>
      <c r="I111">
        <f t="shared" si="24"/>
        <v>-3.0116129032258101</v>
      </c>
    </row>
    <row r="112" spans="1:9" x14ac:dyDescent="0.25">
      <c r="A112" s="1">
        <v>25.36</v>
      </c>
      <c r="B112">
        <v>4</v>
      </c>
      <c r="C112">
        <v>18</v>
      </c>
      <c r="D112">
        <f t="shared" si="19"/>
        <v>24.323870967741943</v>
      </c>
      <c r="E112">
        <f t="shared" si="20"/>
        <v>23.221666666666664</v>
      </c>
      <c r="F112">
        <f t="shared" si="21"/>
        <v>25.005591397849471</v>
      </c>
      <c r="G112">
        <f t="shared" si="22"/>
        <v>-0.68172043010752859</v>
      </c>
      <c r="H112">
        <f t="shared" si="23"/>
        <v>-1.7839247311828075</v>
      </c>
      <c r="I112">
        <f t="shared" si="24"/>
        <v>2.820053763440864</v>
      </c>
    </row>
    <row r="113" spans="1:9" x14ac:dyDescent="0.25">
      <c r="A113" s="1">
        <v>29.5</v>
      </c>
      <c r="B113">
        <v>4</v>
      </c>
      <c r="C113">
        <v>19</v>
      </c>
      <c r="D113">
        <f t="shared" si="19"/>
        <v>24.323870967741943</v>
      </c>
      <c r="E113">
        <f t="shared" si="20"/>
        <v>29.265000000000001</v>
      </c>
      <c r="F113">
        <f t="shared" si="21"/>
        <v>25.005591397849471</v>
      </c>
      <c r="G113">
        <f t="shared" si="22"/>
        <v>-0.68172043010752859</v>
      </c>
      <c r="H113">
        <f t="shared" si="23"/>
        <v>4.2594086021505291</v>
      </c>
      <c r="I113">
        <f t="shared" si="24"/>
        <v>0.91672043010752802</v>
      </c>
    </row>
    <row r="114" spans="1:9" x14ac:dyDescent="0.25">
      <c r="A114" s="1">
        <v>20.190000000000001</v>
      </c>
      <c r="B114">
        <v>4</v>
      </c>
      <c r="C114">
        <v>20</v>
      </c>
      <c r="D114">
        <f t="shared" si="19"/>
        <v>24.323870967741943</v>
      </c>
      <c r="E114">
        <f t="shared" si="20"/>
        <v>20.096666666666668</v>
      </c>
      <c r="F114">
        <f t="shared" si="21"/>
        <v>25.005591397849471</v>
      </c>
      <c r="G114">
        <f t="shared" si="22"/>
        <v>-0.68172043010752859</v>
      </c>
      <c r="H114">
        <f t="shared" si="23"/>
        <v>-4.9089247311828039</v>
      </c>
      <c r="I114">
        <f t="shared" si="24"/>
        <v>0.7750537634408623</v>
      </c>
    </row>
    <row r="115" spans="1:9" x14ac:dyDescent="0.25">
      <c r="A115" s="1">
        <v>20.14</v>
      </c>
      <c r="B115">
        <v>4</v>
      </c>
      <c r="C115">
        <v>21</v>
      </c>
      <c r="D115">
        <f t="shared" si="19"/>
        <v>24.323870967741943</v>
      </c>
      <c r="E115">
        <f t="shared" si="20"/>
        <v>23.223333333333333</v>
      </c>
      <c r="F115">
        <f t="shared" si="21"/>
        <v>25.005591397849471</v>
      </c>
      <c r="G115">
        <f t="shared" si="22"/>
        <v>-0.68172043010752859</v>
      </c>
      <c r="H115">
        <f t="shared" si="23"/>
        <v>-1.7822580645161388</v>
      </c>
      <c r="I115">
        <f t="shared" si="24"/>
        <v>-2.4016129032258036</v>
      </c>
    </row>
    <row r="116" spans="1:9" x14ac:dyDescent="0.25">
      <c r="A116" s="1">
        <v>21.09</v>
      </c>
      <c r="B116">
        <v>4</v>
      </c>
      <c r="C116">
        <v>22</v>
      </c>
      <c r="D116">
        <f t="shared" si="19"/>
        <v>24.323870967741943</v>
      </c>
      <c r="E116">
        <f t="shared" si="20"/>
        <v>22.438333333333336</v>
      </c>
      <c r="F116">
        <f t="shared" si="21"/>
        <v>25.005591397849471</v>
      </c>
      <c r="G116">
        <f t="shared" si="22"/>
        <v>-0.68172043010752859</v>
      </c>
      <c r="H116">
        <f t="shared" si="23"/>
        <v>-2.5672580645161354</v>
      </c>
      <c r="I116">
        <f t="shared" si="24"/>
        <v>-0.66661290322580768</v>
      </c>
    </row>
    <row r="117" spans="1:9" x14ac:dyDescent="0.25">
      <c r="A117" s="1">
        <v>24.78</v>
      </c>
      <c r="B117">
        <v>4</v>
      </c>
      <c r="C117">
        <v>23</v>
      </c>
      <c r="D117">
        <f t="shared" si="19"/>
        <v>24.323870967741943</v>
      </c>
      <c r="E117">
        <f t="shared" si="20"/>
        <v>23.573333333333334</v>
      </c>
      <c r="F117">
        <f t="shared" si="21"/>
        <v>25.005591397849471</v>
      </c>
      <c r="G117">
        <f t="shared" si="22"/>
        <v>-0.68172043010752859</v>
      </c>
      <c r="H117">
        <f t="shared" si="23"/>
        <v>-1.4322580645161374</v>
      </c>
      <c r="I117">
        <f t="shared" si="24"/>
        <v>1.8883870967741956</v>
      </c>
    </row>
    <row r="118" spans="1:9" x14ac:dyDescent="0.25">
      <c r="A118" s="1">
        <v>24.74</v>
      </c>
      <c r="B118">
        <v>4</v>
      </c>
      <c r="C118">
        <v>24</v>
      </c>
      <c r="D118">
        <f t="shared" si="19"/>
        <v>24.323870967741943</v>
      </c>
      <c r="E118">
        <f t="shared" si="20"/>
        <v>25.086666666666662</v>
      </c>
      <c r="F118">
        <f t="shared" si="21"/>
        <v>25.005591397849471</v>
      </c>
      <c r="G118">
        <f t="shared" si="22"/>
        <v>-0.68172043010752859</v>
      </c>
      <c r="H118">
        <f t="shared" si="23"/>
        <v>8.107526881719096E-2</v>
      </c>
      <c r="I118">
        <f t="shared" si="24"/>
        <v>0.33505376344086457</v>
      </c>
    </row>
    <row r="119" spans="1:9" x14ac:dyDescent="0.25">
      <c r="A119" s="1">
        <v>22.73</v>
      </c>
      <c r="B119">
        <v>4</v>
      </c>
      <c r="C119">
        <v>25</v>
      </c>
      <c r="D119">
        <f t="shared" si="19"/>
        <v>24.323870967741943</v>
      </c>
      <c r="E119">
        <f t="shared" si="20"/>
        <v>19.041666666666668</v>
      </c>
      <c r="F119">
        <f t="shared" si="21"/>
        <v>25.005591397849471</v>
      </c>
      <c r="G119">
        <f t="shared" si="22"/>
        <v>-0.68172043010752859</v>
      </c>
      <c r="H119">
        <f t="shared" si="23"/>
        <v>-5.9639247311828036</v>
      </c>
      <c r="I119">
        <f t="shared" si="24"/>
        <v>4.3700537634408612</v>
      </c>
    </row>
    <row r="120" spans="1:9" x14ac:dyDescent="0.25">
      <c r="A120" s="1">
        <v>21.08</v>
      </c>
      <c r="B120">
        <v>4</v>
      </c>
      <c r="C120">
        <v>26</v>
      </c>
      <c r="D120">
        <f t="shared" si="19"/>
        <v>24.323870967741943</v>
      </c>
      <c r="E120">
        <f t="shared" si="20"/>
        <v>23.326666666666668</v>
      </c>
      <c r="F120">
        <f t="shared" si="21"/>
        <v>25.005591397849471</v>
      </c>
      <c r="G120">
        <f t="shared" si="22"/>
        <v>-0.68172043010752859</v>
      </c>
      <c r="H120">
        <f t="shared" si="23"/>
        <v>-1.6789247311828035</v>
      </c>
      <c r="I120">
        <f t="shared" si="24"/>
        <v>-1.5649462365591411</v>
      </c>
    </row>
    <row r="121" spans="1:9" x14ac:dyDescent="0.25">
      <c r="A121" s="1">
        <v>25.7</v>
      </c>
      <c r="B121">
        <v>4</v>
      </c>
      <c r="C121">
        <v>27</v>
      </c>
      <c r="D121">
        <f t="shared" si="19"/>
        <v>24.323870967741943</v>
      </c>
      <c r="E121">
        <f t="shared" si="20"/>
        <v>27.276666666666667</v>
      </c>
      <c r="F121">
        <f t="shared" si="21"/>
        <v>25.005591397849471</v>
      </c>
      <c r="G121">
        <f t="shared" si="22"/>
        <v>-0.68172043010752859</v>
      </c>
      <c r="H121">
        <f t="shared" si="23"/>
        <v>2.2710752688171958</v>
      </c>
      <c r="I121">
        <f t="shared" si="24"/>
        <v>-0.89494623655913941</v>
      </c>
    </row>
    <row r="122" spans="1:9" x14ac:dyDescent="0.25">
      <c r="A122" s="1">
        <v>19.79</v>
      </c>
      <c r="B122">
        <v>4</v>
      </c>
      <c r="C122">
        <v>28</v>
      </c>
      <c r="D122">
        <f t="shared" si="19"/>
        <v>24.323870967741943</v>
      </c>
      <c r="E122">
        <f t="shared" si="20"/>
        <v>19.834999999999997</v>
      </c>
      <c r="F122">
        <f t="shared" si="21"/>
        <v>25.005591397849471</v>
      </c>
      <c r="G122">
        <f t="shared" si="22"/>
        <v>-0.68172043010752859</v>
      </c>
      <c r="H122">
        <f t="shared" si="23"/>
        <v>-5.1705913978494742</v>
      </c>
      <c r="I122">
        <f t="shared" si="24"/>
        <v>0.63672043010753043</v>
      </c>
    </row>
    <row r="123" spans="1:9" x14ac:dyDescent="0.25">
      <c r="A123" s="1">
        <v>16.82</v>
      </c>
      <c r="B123">
        <v>4</v>
      </c>
      <c r="C123">
        <v>29</v>
      </c>
      <c r="D123">
        <f t="shared" si="19"/>
        <v>24.323870967741943</v>
      </c>
      <c r="E123">
        <f t="shared" si="20"/>
        <v>17.471666666666668</v>
      </c>
      <c r="F123">
        <f t="shared" si="21"/>
        <v>25.005591397849471</v>
      </c>
      <c r="G123">
        <f t="shared" si="22"/>
        <v>-0.68172043010752859</v>
      </c>
      <c r="H123">
        <f t="shared" si="23"/>
        <v>-7.5339247311828039</v>
      </c>
      <c r="I123">
        <f t="shared" si="24"/>
        <v>3.0053763440861303E-2</v>
      </c>
    </row>
    <row r="124" spans="1:9" x14ac:dyDescent="0.25">
      <c r="A124" s="1">
        <v>31.15</v>
      </c>
      <c r="B124">
        <v>4</v>
      </c>
      <c r="C124">
        <v>30</v>
      </c>
      <c r="D124">
        <f t="shared" si="19"/>
        <v>24.323870967741943</v>
      </c>
      <c r="E124">
        <f t="shared" si="20"/>
        <v>30.12</v>
      </c>
      <c r="F124">
        <f t="shared" si="21"/>
        <v>25.005591397849471</v>
      </c>
      <c r="G124">
        <f t="shared" si="22"/>
        <v>-0.68172043010752859</v>
      </c>
      <c r="H124">
        <f t="shared" si="23"/>
        <v>5.1144086021505295</v>
      </c>
      <c r="I124">
        <f t="shared" si="24"/>
        <v>1.7117204301075262</v>
      </c>
    </row>
    <row r="125" spans="1:9" x14ac:dyDescent="0.25">
      <c r="A125" s="1">
        <v>27.84</v>
      </c>
      <c r="B125">
        <v>4</v>
      </c>
      <c r="C125">
        <v>31</v>
      </c>
      <c r="D125">
        <f t="shared" si="19"/>
        <v>24.323870967741943</v>
      </c>
      <c r="E125">
        <f t="shared" si="20"/>
        <v>27.228333333333335</v>
      </c>
      <c r="F125">
        <f t="shared" si="21"/>
        <v>25.005591397849471</v>
      </c>
      <c r="G125">
        <f t="shared" si="22"/>
        <v>-0.68172043010752859</v>
      </c>
      <c r="H125">
        <f t="shared" si="23"/>
        <v>2.2227419354838638</v>
      </c>
      <c r="I125">
        <f t="shared" si="24"/>
        <v>1.2933870967741932</v>
      </c>
    </row>
    <row r="126" spans="1:9" x14ac:dyDescent="0.25">
      <c r="A126" s="1">
        <v>22.5</v>
      </c>
      <c r="B126">
        <v>5</v>
      </c>
      <c r="C126">
        <v>1</v>
      </c>
      <c r="D126">
        <f t="shared" si="19"/>
        <v>24.968064516129033</v>
      </c>
      <c r="E126">
        <f t="shared" si="20"/>
        <v>22.106666666666666</v>
      </c>
      <c r="F126">
        <f t="shared" si="21"/>
        <v>25.005591397849471</v>
      </c>
      <c r="G126">
        <f t="shared" si="22"/>
        <v>-3.752688172043861E-2</v>
      </c>
      <c r="H126">
        <f t="shared" si="23"/>
        <v>-2.8989247311828059</v>
      </c>
      <c r="I126">
        <f t="shared" si="24"/>
        <v>0.43086021505377303</v>
      </c>
    </row>
    <row r="127" spans="1:9" x14ac:dyDescent="0.25">
      <c r="A127" s="1">
        <v>23.1</v>
      </c>
      <c r="B127">
        <v>5</v>
      </c>
      <c r="C127">
        <v>2</v>
      </c>
      <c r="D127">
        <f t="shared" si="19"/>
        <v>24.968064516129033</v>
      </c>
      <c r="E127">
        <f t="shared" si="20"/>
        <v>26.454999999999998</v>
      </c>
      <c r="F127">
        <f t="shared" si="21"/>
        <v>25.005591397849471</v>
      </c>
      <c r="G127">
        <f t="shared" si="22"/>
        <v>-3.752688172043861E-2</v>
      </c>
      <c r="H127">
        <f t="shared" si="23"/>
        <v>1.4494086021505268</v>
      </c>
      <c r="I127">
        <f t="shared" si="24"/>
        <v>-3.3174731182795583</v>
      </c>
    </row>
    <row r="128" spans="1:9" x14ac:dyDescent="0.25">
      <c r="A128" s="1">
        <v>28.26</v>
      </c>
      <c r="B128">
        <v>5</v>
      </c>
      <c r="C128">
        <v>3</v>
      </c>
      <c r="D128">
        <f t="shared" si="19"/>
        <v>24.968064516129033</v>
      </c>
      <c r="E128">
        <f t="shared" si="20"/>
        <v>29.128333333333334</v>
      </c>
      <c r="F128">
        <f t="shared" si="21"/>
        <v>25.005591397849471</v>
      </c>
      <c r="G128">
        <f t="shared" si="22"/>
        <v>-3.752688172043861E-2</v>
      </c>
      <c r="H128">
        <f t="shared" si="23"/>
        <v>4.1227419354838624</v>
      </c>
      <c r="I128">
        <f t="shared" si="24"/>
        <v>-0.83080645161289368</v>
      </c>
    </row>
    <row r="129" spans="1:9" x14ac:dyDescent="0.25">
      <c r="A129" s="1">
        <v>25.55</v>
      </c>
      <c r="B129">
        <v>5</v>
      </c>
      <c r="C129">
        <v>4</v>
      </c>
      <c r="D129">
        <f t="shared" si="19"/>
        <v>24.968064516129033</v>
      </c>
      <c r="E129">
        <f t="shared" si="20"/>
        <v>27.556666666666672</v>
      </c>
      <c r="F129">
        <f t="shared" si="21"/>
        <v>25.005591397849471</v>
      </c>
      <c r="G129">
        <f t="shared" si="22"/>
        <v>-3.752688172043861E-2</v>
      </c>
      <c r="H129">
        <f t="shared" si="23"/>
        <v>2.5510752688172005</v>
      </c>
      <c r="I129">
        <f t="shared" si="24"/>
        <v>-1.9691397849462327</v>
      </c>
    </row>
    <row r="130" spans="1:9" x14ac:dyDescent="0.25">
      <c r="A130" s="1">
        <v>16.71</v>
      </c>
      <c r="B130">
        <v>5</v>
      </c>
      <c r="C130">
        <v>5</v>
      </c>
      <c r="D130">
        <f t="shared" si="19"/>
        <v>24.968064516129033</v>
      </c>
      <c r="E130">
        <f t="shared" si="20"/>
        <v>21.234999999999999</v>
      </c>
      <c r="F130">
        <f t="shared" si="21"/>
        <v>25.005591397849471</v>
      </c>
      <c r="G130">
        <f t="shared" si="22"/>
        <v>-3.752688172043861E-2</v>
      </c>
      <c r="H130">
        <f t="shared" si="23"/>
        <v>-3.7705913978494721</v>
      </c>
      <c r="I130">
        <f t="shared" si="24"/>
        <v>-4.48747311827956</v>
      </c>
    </row>
    <row r="131" spans="1:9" x14ac:dyDescent="0.25">
      <c r="A131" s="1">
        <v>27.88</v>
      </c>
      <c r="B131">
        <v>5</v>
      </c>
      <c r="C131">
        <v>6</v>
      </c>
      <c r="D131">
        <f t="shared" ref="D131:D187" si="25">SUMIF(B$2:B$187,"="&amp;B131,$A$2:$A$187)/COUNTIF(B$2:B$187,"="&amp;B131)</f>
        <v>24.968064516129033</v>
      </c>
      <c r="E131">
        <f t="shared" ref="E131:E187" si="26">SUMIF(C$2:C$187,"="&amp;C131,$A$2:$A$187)/COUNTIF(C$2:C$187,"="&amp;C131)</f>
        <v>28.068333333333332</v>
      </c>
      <c r="F131">
        <f t="shared" ref="F131:F187" si="27">AVERAGE($A$2:$A$187)</f>
        <v>25.005591397849471</v>
      </c>
      <c r="G131">
        <f t="shared" ref="G131:G187" si="28">D131-F131</f>
        <v>-3.752688172043861E-2</v>
      </c>
      <c r="H131">
        <f t="shared" ref="H131:H187" si="29">E131-F131</f>
        <v>3.0627419354838601</v>
      </c>
      <c r="I131">
        <f t="shared" ref="I131:I187" si="30">A131-D131-E131+F131</f>
        <v>-0.15080645161289397</v>
      </c>
    </row>
    <row r="132" spans="1:9" x14ac:dyDescent="0.25">
      <c r="A132" s="1">
        <v>31.07</v>
      </c>
      <c r="B132">
        <v>5</v>
      </c>
      <c r="C132">
        <v>7</v>
      </c>
      <c r="D132">
        <f t="shared" si="25"/>
        <v>24.968064516129033</v>
      </c>
      <c r="E132">
        <f t="shared" si="26"/>
        <v>30.004999999999995</v>
      </c>
      <c r="F132">
        <f t="shared" si="27"/>
        <v>25.005591397849471</v>
      </c>
      <c r="G132">
        <f t="shared" si="28"/>
        <v>-3.752688172043861E-2</v>
      </c>
      <c r="H132">
        <f t="shared" si="29"/>
        <v>4.999408602150524</v>
      </c>
      <c r="I132">
        <f t="shared" si="30"/>
        <v>1.1025268817204434</v>
      </c>
    </row>
    <row r="133" spans="1:9" x14ac:dyDescent="0.25">
      <c r="A133" s="1">
        <v>23.44</v>
      </c>
      <c r="B133">
        <v>5</v>
      </c>
      <c r="C133">
        <v>8</v>
      </c>
      <c r="D133">
        <f t="shared" si="25"/>
        <v>24.968064516129033</v>
      </c>
      <c r="E133">
        <f t="shared" si="26"/>
        <v>21.008333333333333</v>
      </c>
      <c r="F133">
        <f t="shared" si="27"/>
        <v>25.005591397849471</v>
      </c>
      <c r="G133">
        <f t="shared" si="28"/>
        <v>-3.752688172043861E-2</v>
      </c>
      <c r="H133">
        <f t="shared" si="29"/>
        <v>-3.9972580645161386</v>
      </c>
      <c r="I133">
        <f t="shared" si="30"/>
        <v>2.469193548387107</v>
      </c>
    </row>
    <row r="134" spans="1:9" x14ac:dyDescent="0.25">
      <c r="A134" s="1">
        <v>28.82</v>
      </c>
      <c r="B134">
        <v>5</v>
      </c>
      <c r="C134">
        <v>9</v>
      </c>
      <c r="D134">
        <f t="shared" si="25"/>
        <v>24.968064516129033</v>
      </c>
      <c r="E134">
        <f t="shared" si="26"/>
        <v>31.028333333333332</v>
      </c>
      <c r="F134">
        <f t="shared" si="27"/>
        <v>25.005591397849471</v>
      </c>
      <c r="G134">
        <f t="shared" si="28"/>
        <v>-3.752688172043861E-2</v>
      </c>
      <c r="H134">
        <f t="shared" si="29"/>
        <v>6.0227419354838609</v>
      </c>
      <c r="I134">
        <f t="shared" si="30"/>
        <v>-2.1708064516128935</v>
      </c>
    </row>
    <row r="135" spans="1:9" x14ac:dyDescent="0.25">
      <c r="A135" s="1">
        <v>27.77</v>
      </c>
      <c r="B135">
        <v>5</v>
      </c>
      <c r="C135">
        <v>10</v>
      </c>
      <c r="D135">
        <f t="shared" si="25"/>
        <v>24.968064516129033</v>
      </c>
      <c r="E135">
        <f t="shared" si="26"/>
        <v>28.068333333333339</v>
      </c>
      <c r="F135">
        <f t="shared" si="27"/>
        <v>25.005591397849471</v>
      </c>
      <c r="G135">
        <f t="shared" si="28"/>
        <v>-3.752688172043861E-2</v>
      </c>
      <c r="H135">
        <f t="shared" si="29"/>
        <v>3.0627419354838672</v>
      </c>
      <c r="I135">
        <f t="shared" si="30"/>
        <v>-0.2608064516129005</v>
      </c>
    </row>
    <row r="136" spans="1:9" x14ac:dyDescent="0.25">
      <c r="A136" s="1">
        <v>24.54</v>
      </c>
      <c r="B136">
        <v>5</v>
      </c>
      <c r="C136">
        <v>11</v>
      </c>
      <c r="D136">
        <f t="shared" si="25"/>
        <v>24.968064516129033</v>
      </c>
      <c r="E136">
        <f t="shared" si="26"/>
        <v>24.971666666666668</v>
      </c>
      <c r="F136">
        <f t="shared" si="27"/>
        <v>25.005591397849471</v>
      </c>
      <c r="G136">
        <f t="shared" si="28"/>
        <v>-3.752688172043861E-2</v>
      </c>
      <c r="H136">
        <f t="shared" si="29"/>
        <v>-3.3924731182803924E-2</v>
      </c>
      <c r="I136">
        <f t="shared" si="30"/>
        <v>-0.39413978494622981</v>
      </c>
    </row>
    <row r="137" spans="1:9" x14ac:dyDescent="0.25">
      <c r="A137" s="1">
        <v>24.55</v>
      </c>
      <c r="B137">
        <v>5</v>
      </c>
      <c r="C137">
        <v>12</v>
      </c>
      <c r="D137">
        <f t="shared" si="25"/>
        <v>24.968064516129033</v>
      </c>
      <c r="E137">
        <f t="shared" si="26"/>
        <v>24.915000000000003</v>
      </c>
      <c r="F137">
        <f t="shared" si="27"/>
        <v>25.005591397849471</v>
      </c>
      <c r="G137">
        <f t="shared" si="28"/>
        <v>-3.752688172043861E-2</v>
      </c>
      <c r="H137">
        <f t="shared" si="29"/>
        <v>-9.0591397849468791E-2</v>
      </c>
      <c r="I137">
        <f t="shared" si="30"/>
        <v>-0.32747311827956338</v>
      </c>
    </row>
    <row r="138" spans="1:9" x14ac:dyDescent="0.25">
      <c r="A138" s="1">
        <v>27.78</v>
      </c>
      <c r="B138">
        <v>5</v>
      </c>
      <c r="C138">
        <v>13</v>
      </c>
      <c r="D138">
        <f t="shared" si="25"/>
        <v>24.968064516129033</v>
      </c>
      <c r="E138">
        <f t="shared" si="26"/>
        <v>26.919999999999998</v>
      </c>
      <c r="F138">
        <f t="shared" si="27"/>
        <v>25.005591397849471</v>
      </c>
      <c r="G138">
        <f t="shared" si="28"/>
        <v>-3.752688172043861E-2</v>
      </c>
      <c r="H138">
        <f t="shared" si="29"/>
        <v>1.9144086021505267</v>
      </c>
      <c r="I138">
        <f t="shared" si="30"/>
        <v>0.89752688172044159</v>
      </c>
    </row>
    <row r="139" spans="1:9" x14ac:dyDescent="0.25">
      <c r="A139" s="1">
        <v>26.14</v>
      </c>
      <c r="B139">
        <v>5</v>
      </c>
      <c r="C139">
        <v>14</v>
      </c>
      <c r="D139">
        <f t="shared" si="25"/>
        <v>24.968064516129033</v>
      </c>
      <c r="E139">
        <f t="shared" si="26"/>
        <v>27.403333333333336</v>
      </c>
      <c r="F139">
        <f t="shared" si="27"/>
        <v>25.005591397849471</v>
      </c>
      <c r="G139">
        <f t="shared" si="28"/>
        <v>-3.752688172043861E-2</v>
      </c>
      <c r="H139">
        <f t="shared" si="29"/>
        <v>2.3977419354838645</v>
      </c>
      <c r="I139">
        <f t="shared" si="30"/>
        <v>-1.2258064516128968</v>
      </c>
    </row>
    <row r="140" spans="1:9" x14ac:dyDescent="0.25">
      <c r="A140" s="1">
        <v>23.44</v>
      </c>
      <c r="B140">
        <v>5</v>
      </c>
      <c r="C140">
        <v>15</v>
      </c>
      <c r="D140">
        <f t="shared" si="25"/>
        <v>24.968064516129033</v>
      </c>
      <c r="E140">
        <f t="shared" si="26"/>
        <v>22.946666666666669</v>
      </c>
      <c r="F140">
        <f t="shared" si="27"/>
        <v>25.005591397849471</v>
      </c>
      <c r="G140">
        <f t="shared" si="28"/>
        <v>-3.752688172043861E-2</v>
      </c>
      <c r="H140">
        <f t="shared" si="29"/>
        <v>-2.0589247311828025</v>
      </c>
      <c r="I140">
        <f t="shared" si="30"/>
        <v>0.5308602150537709</v>
      </c>
    </row>
    <row r="141" spans="1:9" x14ac:dyDescent="0.25">
      <c r="A141" s="1">
        <v>26.44</v>
      </c>
      <c r="B141">
        <v>5</v>
      </c>
      <c r="C141">
        <v>16</v>
      </c>
      <c r="D141">
        <f t="shared" si="25"/>
        <v>24.968064516129033</v>
      </c>
      <c r="E141">
        <f t="shared" si="26"/>
        <v>24.658333333333335</v>
      </c>
      <c r="F141">
        <f t="shared" si="27"/>
        <v>25.005591397849471</v>
      </c>
      <c r="G141">
        <f t="shared" si="28"/>
        <v>-3.752688172043861E-2</v>
      </c>
      <c r="H141">
        <f t="shared" si="29"/>
        <v>-0.3472580645161365</v>
      </c>
      <c r="I141">
        <f t="shared" si="30"/>
        <v>1.8191935483871049</v>
      </c>
    </row>
    <row r="142" spans="1:9" x14ac:dyDescent="0.25">
      <c r="A142" s="1">
        <v>27.47</v>
      </c>
      <c r="B142">
        <v>5</v>
      </c>
      <c r="C142">
        <v>17</v>
      </c>
      <c r="D142">
        <f t="shared" si="25"/>
        <v>24.968064516129033</v>
      </c>
      <c r="E142">
        <f t="shared" si="26"/>
        <v>27.493333333333339</v>
      </c>
      <c r="F142">
        <f t="shared" si="27"/>
        <v>25.005591397849471</v>
      </c>
      <c r="G142">
        <f t="shared" si="28"/>
        <v>-3.752688172043861E-2</v>
      </c>
      <c r="H142">
        <f t="shared" si="29"/>
        <v>2.4877419354838679</v>
      </c>
      <c r="I142">
        <f t="shared" si="30"/>
        <v>1.4193548387098076E-2</v>
      </c>
    </row>
    <row r="143" spans="1:9" x14ac:dyDescent="0.25">
      <c r="A143" s="1">
        <v>24.94</v>
      </c>
      <c r="B143">
        <v>5</v>
      </c>
      <c r="C143">
        <v>18</v>
      </c>
      <c r="D143">
        <f t="shared" si="25"/>
        <v>24.968064516129033</v>
      </c>
      <c r="E143">
        <f t="shared" si="26"/>
        <v>23.221666666666664</v>
      </c>
      <c r="F143">
        <f t="shared" si="27"/>
        <v>25.005591397849471</v>
      </c>
      <c r="G143">
        <f t="shared" si="28"/>
        <v>-3.752688172043861E-2</v>
      </c>
      <c r="H143">
        <f t="shared" si="29"/>
        <v>-1.7839247311828075</v>
      </c>
      <c r="I143">
        <f t="shared" si="30"/>
        <v>1.7558602150537759</v>
      </c>
    </row>
    <row r="144" spans="1:9" x14ac:dyDescent="0.25">
      <c r="A144" s="1">
        <v>29.68</v>
      </c>
      <c r="B144">
        <v>5</v>
      </c>
      <c r="C144">
        <v>19</v>
      </c>
      <c r="D144">
        <f t="shared" si="25"/>
        <v>24.968064516129033</v>
      </c>
      <c r="E144">
        <f t="shared" si="26"/>
        <v>29.265000000000001</v>
      </c>
      <c r="F144">
        <f t="shared" si="27"/>
        <v>25.005591397849471</v>
      </c>
      <c r="G144">
        <f t="shared" si="28"/>
        <v>-3.752688172043861E-2</v>
      </c>
      <c r="H144">
        <f t="shared" si="29"/>
        <v>4.2594086021505291</v>
      </c>
      <c r="I144">
        <f t="shared" si="30"/>
        <v>0.45252688172043776</v>
      </c>
    </row>
    <row r="145" spans="1:9" x14ac:dyDescent="0.25">
      <c r="A145" s="1">
        <v>24.33</v>
      </c>
      <c r="B145">
        <v>5</v>
      </c>
      <c r="C145">
        <v>20</v>
      </c>
      <c r="D145">
        <f t="shared" si="25"/>
        <v>24.968064516129033</v>
      </c>
      <c r="E145">
        <f t="shared" si="26"/>
        <v>20.096666666666668</v>
      </c>
      <c r="F145">
        <f t="shared" si="27"/>
        <v>25.005591397849471</v>
      </c>
      <c r="G145">
        <f t="shared" si="28"/>
        <v>-3.752688172043861E-2</v>
      </c>
      <c r="H145">
        <f t="shared" si="29"/>
        <v>-4.9089247311828039</v>
      </c>
      <c r="I145">
        <f t="shared" si="30"/>
        <v>4.2708602150537693</v>
      </c>
    </row>
    <row r="146" spans="1:9" x14ac:dyDescent="0.25">
      <c r="A146" s="1">
        <v>25.42</v>
      </c>
      <c r="B146">
        <v>5</v>
      </c>
      <c r="C146">
        <v>21</v>
      </c>
      <c r="D146">
        <f t="shared" si="25"/>
        <v>24.968064516129033</v>
      </c>
      <c r="E146">
        <f t="shared" si="26"/>
        <v>23.223333333333333</v>
      </c>
      <c r="F146">
        <f t="shared" si="27"/>
        <v>25.005591397849471</v>
      </c>
      <c r="G146">
        <f t="shared" si="28"/>
        <v>-3.752688172043861E-2</v>
      </c>
      <c r="H146">
        <f t="shared" si="29"/>
        <v>-1.7822580645161388</v>
      </c>
      <c r="I146">
        <f t="shared" si="30"/>
        <v>2.2341935483871076</v>
      </c>
    </row>
    <row r="147" spans="1:9" x14ac:dyDescent="0.25">
      <c r="A147" s="1">
        <v>24.64</v>
      </c>
      <c r="B147">
        <v>5</v>
      </c>
      <c r="C147">
        <v>22</v>
      </c>
      <c r="D147">
        <f t="shared" si="25"/>
        <v>24.968064516129033</v>
      </c>
      <c r="E147">
        <f t="shared" si="26"/>
        <v>22.438333333333336</v>
      </c>
      <c r="F147">
        <f t="shared" si="27"/>
        <v>25.005591397849471</v>
      </c>
      <c r="G147">
        <f t="shared" si="28"/>
        <v>-3.752688172043861E-2</v>
      </c>
      <c r="H147">
        <f t="shared" si="29"/>
        <v>-2.5672580645161354</v>
      </c>
      <c r="I147">
        <f t="shared" si="30"/>
        <v>2.239193548387103</v>
      </c>
    </row>
    <row r="148" spans="1:9" x14ac:dyDescent="0.25">
      <c r="A148" s="1">
        <v>22.78</v>
      </c>
      <c r="B148">
        <v>5</v>
      </c>
      <c r="C148">
        <v>23</v>
      </c>
      <c r="D148">
        <f t="shared" si="25"/>
        <v>24.968064516129033</v>
      </c>
      <c r="E148">
        <f t="shared" si="26"/>
        <v>23.573333333333334</v>
      </c>
      <c r="F148">
        <f t="shared" si="27"/>
        <v>25.005591397849471</v>
      </c>
      <c r="G148">
        <f t="shared" si="28"/>
        <v>-3.752688172043861E-2</v>
      </c>
      <c r="H148">
        <f t="shared" si="29"/>
        <v>-1.4322580645161374</v>
      </c>
      <c r="I148">
        <f t="shared" si="30"/>
        <v>-0.75580645161289439</v>
      </c>
    </row>
    <row r="149" spans="1:9" x14ac:dyDescent="0.25">
      <c r="A149" s="1">
        <v>26.5</v>
      </c>
      <c r="B149">
        <v>5</v>
      </c>
      <c r="C149">
        <v>24</v>
      </c>
      <c r="D149">
        <f t="shared" si="25"/>
        <v>24.968064516129033</v>
      </c>
      <c r="E149">
        <f t="shared" si="26"/>
        <v>25.086666666666662</v>
      </c>
      <c r="F149">
        <f t="shared" si="27"/>
        <v>25.005591397849471</v>
      </c>
      <c r="G149">
        <f t="shared" si="28"/>
        <v>-3.752688172043861E-2</v>
      </c>
      <c r="H149">
        <f t="shared" si="29"/>
        <v>8.107526881719096E-2</v>
      </c>
      <c r="I149">
        <f t="shared" si="30"/>
        <v>1.4508602150537762</v>
      </c>
    </row>
    <row r="150" spans="1:9" x14ac:dyDescent="0.25">
      <c r="A150" s="1">
        <v>18.71</v>
      </c>
      <c r="B150">
        <v>5</v>
      </c>
      <c r="C150">
        <v>25</v>
      </c>
      <c r="D150">
        <f t="shared" si="25"/>
        <v>24.968064516129033</v>
      </c>
      <c r="E150">
        <f t="shared" si="26"/>
        <v>19.041666666666668</v>
      </c>
      <c r="F150">
        <f t="shared" si="27"/>
        <v>25.005591397849471</v>
      </c>
      <c r="G150">
        <f t="shared" si="28"/>
        <v>-3.752688172043861E-2</v>
      </c>
      <c r="H150">
        <f t="shared" si="29"/>
        <v>-5.9639247311828036</v>
      </c>
      <c r="I150">
        <f t="shared" si="30"/>
        <v>-0.29413978494622839</v>
      </c>
    </row>
    <row r="151" spans="1:9" x14ac:dyDescent="0.25">
      <c r="A151" s="1">
        <v>22.86</v>
      </c>
      <c r="B151">
        <v>5</v>
      </c>
      <c r="C151">
        <v>26</v>
      </c>
      <c r="D151">
        <f t="shared" si="25"/>
        <v>24.968064516129033</v>
      </c>
      <c r="E151">
        <f t="shared" si="26"/>
        <v>23.326666666666668</v>
      </c>
      <c r="F151">
        <f t="shared" si="27"/>
        <v>25.005591397849471</v>
      </c>
      <c r="G151">
        <f t="shared" si="28"/>
        <v>-3.752688172043861E-2</v>
      </c>
      <c r="H151">
        <f t="shared" si="29"/>
        <v>-1.6789247311828035</v>
      </c>
      <c r="I151">
        <f t="shared" si="30"/>
        <v>-0.42913978494622995</v>
      </c>
    </row>
    <row r="152" spans="1:9" x14ac:dyDescent="0.25">
      <c r="A152" s="1">
        <v>25.09</v>
      </c>
      <c r="B152">
        <v>5</v>
      </c>
      <c r="C152">
        <v>27</v>
      </c>
      <c r="D152">
        <f t="shared" si="25"/>
        <v>24.968064516129033</v>
      </c>
      <c r="E152">
        <f t="shared" si="26"/>
        <v>27.276666666666667</v>
      </c>
      <c r="F152">
        <f t="shared" si="27"/>
        <v>25.005591397849471</v>
      </c>
      <c r="G152">
        <f t="shared" si="28"/>
        <v>-3.752688172043861E-2</v>
      </c>
      <c r="H152">
        <f t="shared" si="29"/>
        <v>2.2710752688171958</v>
      </c>
      <c r="I152">
        <f t="shared" si="30"/>
        <v>-2.1491397849462288</v>
      </c>
    </row>
    <row r="153" spans="1:9" x14ac:dyDescent="0.25">
      <c r="A153" s="1">
        <v>19.72</v>
      </c>
      <c r="B153">
        <v>5</v>
      </c>
      <c r="C153">
        <v>28</v>
      </c>
      <c r="D153">
        <f t="shared" si="25"/>
        <v>24.968064516129033</v>
      </c>
      <c r="E153">
        <f t="shared" si="26"/>
        <v>19.834999999999997</v>
      </c>
      <c r="F153">
        <f t="shared" si="27"/>
        <v>25.005591397849471</v>
      </c>
      <c r="G153">
        <f t="shared" si="28"/>
        <v>-3.752688172043861E-2</v>
      </c>
      <c r="H153">
        <f t="shared" si="29"/>
        <v>-5.1705913978494742</v>
      </c>
      <c r="I153">
        <f t="shared" si="30"/>
        <v>-7.7473118279559827E-2</v>
      </c>
    </row>
    <row r="154" spans="1:9" x14ac:dyDescent="0.25">
      <c r="A154" s="1">
        <v>17.05</v>
      </c>
      <c r="B154">
        <v>5</v>
      </c>
      <c r="C154">
        <v>29</v>
      </c>
      <c r="D154">
        <f t="shared" si="25"/>
        <v>24.968064516129033</v>
      </c>
      <c r="E154">
        <f t="shared" si="26"/>
        <v>17.471666666666668</v>
      </c>
      <c r="F154">
        <f t="shared" si="27"/>
        <v>25.005591397849471</v>
      </c>
      <c r="G154">
        <f t="shared" si="28"/>
        <v>-3.752688172043861E-2</v>
      </c>
      <c r="H154">
        <f t="shared" si="29"/>
        <v>-7.5339247311828039</v>
      </c>
      <c r="I154">
        <f t="shared" si="30"/>
        <v>-0.38413978494622825</v>
      </c>
    </row>
    <row r="155" spans="1:9" x14ac:dyDescent="0.25">
      <c r="A155" s="1">
        <v>30.91</v>
      </c>
      <c r="B155">
        <v>5</v>
      </c>
      <c r="C155">
        <v>30</v>
      </c>
      <c r="D155">
        <f t="shared" si="25"/>
        <v>24.968064516129033</v>
      </c>
      <c r="E155">
        <f t="shared" si="26"/>
        <v>30.12</v>
      </c>
      <c r="F155">
        <f t="shared" si="27"/>
        <v>25.005591397849471</v>
      </c>
      <c r="G155">
        <f t="shared" si="28"/>
        <v>-3.752688172043861E-2</v>
      </c>
      <c r="H155">
        <f t="shared" si="29"/>
        <v>5.1144086021505295</v>
      </c>
      <c r="I155">
        <f t="shared" si="30"/>
        <v>0.82752688172043776</v>
      </c>
    </row>
    <row r="156" spans="1:9" x14ac:dyDescent="0.25">
      <c r="A156" s="1">
        <v>25.92</v>
      </c>
      <c r="B156">
        <v>5</v>
      </c>
      <c r="C156">
        <v>31</v>
      </c>
      <c r="D156">
        <f t="shared" si="25"/>
        <v>24.968064516129033</v>
      </c>
      <c r="E156">
        <f t="shared" si="26"/>
        <v>27.228333333333335</v>
      </c>
      <c r="F156">
        <f t="shared" si="27"/>
        <v>25.005591397849471</v>
      </c>
      <c r="G156">
        <f t="shared" si="28"/>
        <v>-3.752688172043861E-2</v>
      </c>
      <c r="H156">
        <f t="shared" si="29"/>
        <v>2.2227419354838638</v>
      </c>
      <c r="I156">
        <f t="shared" si="30"/>
        <v>-1.270806451612895</v>
      </c>
    </row>
    <row r="157" spans="1:9" x14ac:dyDescent="0.25">
      <c r="A157" s="1">
        <v>21.32</v>
      </c>
      <c r="B157">
        <v>6</v>
      </c>
      <c r="C157">
        <v>1</v>
      </c>
      <c r="D157">
        <f t="shared" si="25"/>
        <v>23.999677419354839</v>
      </c>
      <c r="E157">
        <f t="shared" si="26"/>
        <v>22.106666666666666</v>
      </c>
      <c r="F157">
        <f t="shared" si="27"/>
        <v>25.005591397849471</v>
      </c>
      <c r="G157">
        <f t="shared" si="28"/>
        <v>-1.0059139784946325</v>
      </c>
      <c r="H157">
        <f t="shared" si="29"/>
        <v>-2.8989247311828059</v>
      </c>
      <c r="I157">
        <f t="shared" si="30"/>
        <v>0.2192473118279672</v>
      </c>
    </row>
    <row r="158" spans="1:9" x14ac:dyDescent="0.25">
      <c r="A158" s="1">
        <v>26.18</v>
      </c>
      <c r="B158">
        <v>6</v>
      </c>
      <c r="C158">
        <v>2</v>
      </c>
      <c r="D158">
        <f t="shared" si="25"/>
        <v>23.999677419354839</v>
      </c>
      <c r="E158">
        <f t="shared" si="26"/>
        <v>26.454999999999998</v>
      </c>
      <c r="F158">
        <f t="shared" si="27"/>
        <v>25.005591397849471</v>
      </c>
      <c r="G158">
        <f t="shared" si="28"/>
        <v>-1.0059139784946325</v>
      </c>
      <c r="H158">
        <f t="shared" si="29"/>
        <v>1.4494086021505268</v>
      </c>
      <c r="I158">
        <f t="shared" si="30"/>
        <v>0.73091397849463391</v>
      </c>
    </row>
    <row r="159" spans="1:9" x14ac:dyDescent="0.25">
      <c r="A159" s="1">
        <v>25.93</v>
      </c>
      <c r="B159">
        <v>6</v>
      </c>
      <c r="C159">
        <v>3</v>
      </c>
      <c r="D159">
        <f t="shared" si="25"/>
        <v>23.999677419354839</v>
      </c>
      <c r="E159">
        <f t="shared" si="26"/>
        <v>29.128333333333334</v>
      </c>
      <c r="F159">
        <f t="shared" si="27"/>
        <v>25.005591397849471</v>
      </c>
      <c r="G159">
        <f t="shared" si="28"/>
        <v>-1.0059139784946325</v>
      </c>
      <c r="H159">
        <f t="shared" si="29"/>
        <v>4.1227419354838624</v>
      </c>
      <c r="I159">
        <f t="shared" si="30"/>
        <v>-2.1924193548387017</v>
      </c>
    </row>
    <row r="160" spans="1:9" x14ac:dyDescent="0.25">
      <c r="A160" s="1">
        <v>28.61</v>
      </c>
      <c r="B160">
        <v>6</v>
      </c>
      <c r="C160">
        <v>4</v>
      </c>
      <c r="D160">
        <f t="shared" si="25"/>
        <v>23.999677419354839</v>
      </c>
      <c r="E160">
        <f t="shared" si="26"/>
        <v>27.556666666666672</v>
      </c>
      <c r="F160">
        <f t="shared" si="27"/>
        <v>25.005591397849471</v>
      </c>
      <c r="G160">
        <f t="shared" si="28"/>
        <v>-1.0059139784946325</v>
      </c>
      <c r="H160">
        <f t="shared" si="29"/>
        <v>2.5510752688172005</v>
      </c>
      <c r="I160">
        <f t="shared" si="30"/>
        <v>2.0592473118279599</v>
      </c>
    </row>
    <row r="161" spans="1:9" x14ac:dyDescent="0.25">
      <c r="A161" s="1">
        <v>20.54</v>
      </c>
      <c r="B161">
        <v>6</v>
      </c>
      <c r="C161">
        <v>5</v>
      </c>
      <c r="D161">
        <f t="shared" si="25"/>
        <v>23.999677419354839</v>
      </c>
      <c r="E161">
        <f t="shared" si="26"/>
        <v>21.234999999999999</v>
      </c>
      <c r="F161">
        <f t="shared" si="27"/>
        <v>25.005591397849471</v>
      </c>
      <c r="G161">
        <f t="shared" si="28"/>
        <v>-1.0059139784946325</v>
      </c>
      <c r="H161">
        <f t="shared" si="29"/>
        <v>-3.7705913978494721</v>
      </c>
      <c r="I161">
        <f t="shared" si="30"/>
        <v>0.3109139784946322</v>
      </c>
    </row>
    <row r="162" spans="1:9" x14ac:dyDescent="0.25">
      <c r="A162" s="1">
        <v>26.44</v>
      </c>
      <c r="B162">
        <v>6</v>
      </c>
      <c r="C162">
        <v>6</v>
      </c>
      <c r="D162">
        <f t="shared" si="25"/>
        <v>23.999677419354839</v>
      </c>
      <c r="E162">
        <f t="shared" si="26"/>
        <v>28.068333333333332</v>
      </c>
      <c r="F162">
        <f t="shared" si="27"/>
        <v>25.005591397849471</v>
      </c>
      <c r="G162">
        <f t="shared" si="28"/>
        <v>-1.0059139784946325</v>
      </c>
      <c r="H162">
        <f t="shared" si="29"/>
        <v>3.0627419354838601</v>
      </c>
      <c r="I162">
        <f t="shared" si="30"/>
        <v>-0.62241935483869781</v>
      </c>
    </row>
    <row r="163" spans="1:9" x14ac:dyDescent="0.25">
      <c r="A163" s="1">
        <v>29.36</v>
      </c>
      <c r="B163">
        <v>6</v>
      </c>
      <c r="C163">
        <v>7</v>
      </c>
      <c r="D163">
        <f t="shared" si="25"/>
        <v>23.999677419354839</v>
      </c>
      <c r="E163">
        <f t="shared" si="26"/>
        <v>30.004999999999995</v>
      </c>
      <c r="F163">
        <f t="shared" si="27"/>
        <v>25.005591397849471</v>
      </c>
      <c r="G163">
        <f t="shared" si="28"/>
        <v>-1.0059139784946325</v>
      </c>
      <c r="H163">
        <f t="shared" si="29"/>
        <v>4.999408602150524</v>
      </c>
      <c r="I163">
        <f t="shared" si="30"/>
        <v>0.36091397849463647</v>
      </c>
    </row>
    <row r="164" spans="1:9" x14ac:dyDescent="0.25">
      <c r="A164" s="1">
        <v>19.77</v>
      </c>
      <c r="B164">
        <v>6</v>
      </c>
      <c r="C164">
        <v>8</v>
      </c>
      <c r="D164">
        <f t="shared" si="25"/>
        <v>23.999677419354839</v>
      </c>
      <c r="E164">
        <f t="shared" si="26"/>
        <v>21.008333333333333</v>
      </c>
      <c r="F164">
        <f t="shared" si="27"/>
        <v>25.005591397849471</v>
      </c>
      <c r="G164">
        <f t="shared" si="28"/>
        <v>-1.0059139784946325</v>
      </c>
      <c r="H164">
        <f t="shared" si="29"/>
        <v>-3.9972580645161386</v>
      </c>
      <c r="I164">
        <f t="shared" si="30"/>
        <v>-0.2324193548387008</v>
      </c>
    </row>
    <row r="165" spans="1:9" x14ac:dyDescent="0.25">
      <c r="A165" s="1">
        <v>31.69</v>
      </c>
      <c r="B165">
        <v>6</v>
      </c>
      <c r="C165">
        <v>9</v>
      </c>
      <c r="D165">
        <f t="shared" si="25"/>
        <v>23.999677419354839</v>
      </c>
      <c r="E165">
        <f t="shared" si="26"/>
        <v>31.028333333333332</v>
      </c>
      <c r="F165">
        <f t="shared" si="27"/>
        <v>25.005591397849471</v>
      </c>
      <c r="G165">
        <f t="shared" si="28"/>
        <v>-1.0059139784946325</v>
      </c>
      <c r="H165">
        <f t="shared" si="29"/>
        <v>6.0227419354838609</v>
      </c>
      <c r="I165">
        <f t="shared" si="30"/>
        <v>1.6675806451613013</v>
      </c>
    </row>
    <row r="166" spans="1:9" x14ac:dyDescent="0.25">
      <c r="A166" s="1">
        <v>24.64</v>
      </c>
      <c r="B166">
        <v>6</v>
      </c>
      <c r="C166">
        <v>10</v>
      </c>
      <c r="D166">
        <f t="shared" si="25"/>
        <v>23.999677419354839</v>
      </c>
      <c r="E166">
        <f t="shared" si="26"/>
        <v>28.068333333333339</v>
      </c>
      <c r="F166">
        <f t="shared" si="27"/>
        <v>25.005591397849471</v>
      </c>
      <c r="G166">
        <f t="shared" si="28"/>
        <v>-1.0059139784946325</v>
      </c>
      <c r="H166">
        <f t="shared" si="29"/>
        <v>3.0627419354838672</v>
      </c>
      <c r="I166">
        <f t="shared" si="30"/>
        <v>-2.4224193548387056</v>
      </c>
    </row>
    <row r="167" spans="1:9" x14ac:dyDescent="0.25">
      <c r="A167" s="1">
        <v>22.09</v>
      </c>
      <c r="B167">
        <v>6</v>
      </c>
      <c r="C167">
        <v>11</v>
      </c>
      <c r="D167">
        <f t="shared" si="25"/>
        <v>23.999677419354839</v>
      </c>
      <c r="E167">
        <f t="shared" si="26"/>
        <v>24.971666666666668</v>
      </c>
      <c r="F167">
        <f t="shared" si="27"/>
        <v>25.005591397849471</v>
      </c>
      <c r="G167">
        <f t="shared" si="28"/>
        <v>-1.0059139784946325</v>
      </c>
      <c r="H167">
        <f t="shared" si="29"/>
        <v>-3.3924731182803924E-2</v>
      </c>
      <c r="I167">
        <f t="shared" si="30"/>
        <v>-1.8757526881720352</v>
      </c>
    </row>
    <row r="168" spans="1:9" x14ac:dyDescent="0.25">
      <c r="A168" s="1">
        <v>23.42</v>
      </c>
      <c r="B168">
        <v>6</v>
      </c>
      <c r="C168">
        <v>12</v>
      </c>
      <c r="D168">
        <f t="shared" si="25"/>
        <v>23.999677419354839</v>
      </c>
      <c r="E168">
        <f t="shared" si="26"/>
        <v>24.915000000000003</v>
      </c>
      <c r="F168">
        <f t="shared" si="27"/>
        <v>25.005591397849471</v>
      </c>
      <c r="G168">
        <f t="shared" si="28"/>
        <v>-1.0059139784946325</v>
      </c>
      <c r="H168">
        <f t="shared" si="29"/>
        <v>-9.0591397849468791E-2</v>
      </c>
      <c r="I168">
        <f t="shared" si="30"/>
        <v>-0.48908602150536851</v>
      </c>
    </row>
    <row r="169" spans="1:9" x14ac:dyDescent="0.25">
      <c r="A169" s="1">
        <v>28.63</v>
      </c>
      <c r="B169">
        <v>6</v>
      </c>
      <c r="C169">
        <v>13</v>
      </c>
      <c r="D169">
        <f t="shared" si="25"/>
        <v>23.999677419354839</v>
      </c>
      <c r="E169">
        <f t="shared" si="26"/>
        <v>26.919999999999998</v>
      </c>
      <c r="F169">
        <f t="shared" si="27"/>
        <v>25.005591397849471</v>
      </c>
      <c r="G169">
        <f t="shared" si="28"/>
        <v>-1.0059139784946325</v>
      </c>
      <c r="H169">
        <f t="shared" si="29"/>
        <v>1.9144086021505267</v>
      </c>
      <c r="I169">
        <f t="shared" si="30"/>
        <v>2.7159139784946333</v>
      </c>
    </row>
    <row r="170" spans="1:9" x14ac:dyDescent="0.25">
      <c r="A170" s="1">
        <v>26.3</v>
      </c>
      <c r="B170">
        <v>6</v>
      </c>
      <c r="C170">
        <v>14</v>
      </c>
      <c r="D170">
        <f t="shared" si="25"/>
        <v>23.999677419354839</v>
      </c>
      <c r="E170">
        <f t="shared" si="26"/>
        <v>27.403333333333336</v>
      </c>
      <c r="F170">
        <f t="shared" si="27"/>
        <v>25.005591397849471</v>
      </c>
      <c r="G170">
        <f t="shared" si="28"/>
        <v>-1.0059139784946325</v>
      </c>
      <c r="H170">
        <f t="shared" si="29"/>
        <v>2.3977419354838645</v>
      </c>
      <c r="I170">
        <f t="shared" si="30"/>
        <v>-9.7419354838702787E-2</v>
      </c>
    </row>
    <row r="171" spans="1:9" x14ac:dyDescent="0.25">
      <c r="A171" s="1">
        <v>22.89</v>
      </c>
      <c r="B171">
        <v>6</v>
      </c>
      <c r="C171">
        <v>15</v>
      </c>
      <c r="D171">
        <f t="shared" si="25"/>
        <v>23.999677419354839</v>
      </c>
      <c r="E171">
        <f t="shared" si="26"/>
        <v>22.946666666666669</v>
      </c>
      <c r="F171">
        <f t="shared" si="27"/>
        <v>25.005591397849471</v>
      </c>
      <c r="G171">
        <f t="shared" si="28"/>
        <v>-1.0059139784946325</v>
      </c>
      <c r="H171">
        <f t="shared" si="29"/>
        <v>-2.0589247311828025</v>
      </c>
      <c r="I171">
        <f t="shared" si="30"/>
        <v>0.94924731182796407</v>
      </c>
    </row>
    <row r="172" spans="1:9" x14ac:dyDescent="0.25">
      <c r="A172" s="1">
        <v>22.68</v>
      </c>
      <c r="B172">
        <v>6</v>
      </c>
      <c r="C172">
        <v>16</v>
      </c>
      <c r="D172">
        <f t="shared" si="25"/>
        <v>23.999677419354839</v>
      </c>
      <c r="E172">
        <f t="shared" si="26"/>
        <v>24.658333333333335</v>
      </c>
      <c r="F172">
        <f t="shared" si="27"/>
        <v>25.005591397849471</v>
      </c>
      <c r="G172">
        <f t="shared" si="28"/>
        <v>-1.0059139784946325</v>
      </c>
      <c r="H172">
        <f t="shared" si="29"/>
        <v>-0.3472580645161365</v>
      </c>
      <c r="I172">
        <f t="shared" si="30"/>
        <v>-0.97241935483870279</v>
      </c>
    </row>
    <row r="173" spans="1:9" x14ac:dyDescent="0.25">
      <c r="A173" s="1">
        <v>30.92</v>
      </c>
      <c r="B173">
        <v>6</v>
      </c>
      <c r="C173">
        <v>17</v>
      </c>
      <c r="D173">
        <f t="shared" si="25"/>
        <v>23.999677419354839</v>
      </c>
      <c r="E173">
        <f t="shared" si="26"/>
        <v>27.493333333333339</v>
      </c>
      <c r="F173">
        <f t="shared" si="27"/>
        <v>25.005591397849471</v>
      </c>
      <c r="G173">
        <f t="shared" si="28"/>
        <v>-1.0059139784946325</v>
      </c>
      <c r="H173">
        <f t="shared" si="29"/>
        <v>2.4877419354838679</v>
      </c>
      <c r="I173">
        <f t="shared" si="30"/>
        <v>4.4325806451612948</v>
      </c>
    </row>
    <row r="174" spans="1:9" x14ac:dyDescent="0.25">
      <c r="A174" s="1">
        <v>20.74</v>
      </c>
      <c r="B174">
        <v>6</v>
      </c>
      <c r="C174">
        <v>18</v>
      </c>
      <c r="D174">
        <f t="shared" si="25"/>
        <v>23.999677419354839</v>
      </c>
      <c r="E174">
        <f t="shared" si="26"/>
        <v>23.221666666666664</v>
      </c>
      <c r="F174">
        <f t="shared" si="27"/>
        <v>25.005591397849471</v>
      </c>
      <c r="G174">
        <f t="shared" si="28"/>
        <v>-1.0059139784946325</v>
      </c>
      <c r="H174">
        <f t="shared" si="29"/>
        <v>-1.7839247311828075</v>
      </c>
      <c r="I174">
        <f t="shared" si="30"/>
        <v>-1.4757526881720331</v>
      </c>
    </row>
    <row r="175" spans="1:9" x14ac:dyDescent="0.25">
      <c r="A175" s="1">
        <v>27.24</v>
      </c>
      <c r="B175">
        <v>6</v>
      </c>
      <c r="C175">
        <v>19</v>
      </c>
      <c r="D175">
        <f t="shared" si="25"/>
        <v>23.999677419354839</v>
      </c>
      <c r="E175">
        <f t="shared" si="26"/>
        <v>29.265000000000001</v>
      </c>
      <c r="F175">
        <f t="shared" si="27"/>
        <v>25.005591397849471</v>
      </c>
      <c r="G175">
        <f t="shared" si="28"/>
        <v>-1.0059139784946325</v>
      </c>
      <c r="H175">
        <f t="shared" si="29"/>
        <v>4.2594086021505291</v>
      </c>
      <c r="I175">
        <f t="shared" si="30"/>
        <v>-1.0190860215053696</v>
      </c>
    </row>
    <row r="176" spans="1:9" x14ac:dyDescent="0.25">
      <c r="A176" s="1">
        <v>17.12</v>
      </c>
      <c r="B176">
        <v>6</v>
      </c>
      <c r="C176">
        <v>20</v>
      </c>
      <c r="D176">
        <f t="shared" si="25"/>
        <v>23.999677419354839</v>
      </c>
      <c r="E176">
        <f t="shared" si="26"/>
        <v>20.096666666666668</v>
      </c>
      <c r="F176">
        <f t="shared" si="27"/>
        <v>25.005591397849471</v>
      </c>
      <c r="G176">
        <f t="shared" si="28"/>
        <v>-1.0059139784946325</v>
      </c>
      <c r="H176">
        <f t="shared" si="29"/>
        <v>-4.9089247311828039</v>
      </c>
      <c r="I176">
        <f t="shared" si="30"/>
        <v>-1.9707526881720341</v>
      </c>
    </row>
    <row r="177" spans="1:9" x14ac:dyDescent="0.25">
      <c r="A177" s="1">
        <v>23.63</v>
      </c>
      <c r="B177">
        <v>6</v>
      </c>
      <c r="C177">
        <v>21</v>
      </c>
      <c r="D177">
        <f t="shared" si="25"/>
        <v>23.999677419354839</v>
      </c>
      <c r="E177">
        <f t="shared" si="26"/>
        <v>23.223333333333333</v>
      </c>
      <c r="F177">
        <f t="shared" si="27"/>
        <v>25.005591397849471</v>
      </c>
      <c r="G177">
        <f t="shared" si="28"/>
        <v>-1.0059139784946325</v>
      </c>
      <c r="H177">
        <f t="shared" si="29"/>
        <v>-1.7822580645161388</v>
      </c>
      <c r="I177">
        <f t="shared" si="30"/>
        <v>1.4125806451612988</v>
      </c>
    </row>
    <row r="178" spans="1:9" x14ac:dyDescent="0.25">
      <c r="A178" s="1">
        <v>20.91</v>
      </c>
      <c r="B178">
        <v>6</v>
      </c>
      <c r="C178">
        <v>22</v>
      </c>
      <c r="D178">
        <f t="shared" si="25"/>
        <v>23.999677419354839</v>
      </c>
      <c r="E178">
        <f t="shared" si="26"/>
        <v>22.438333333333336</v>
      </c>
      <c r="F178">
        <f t="shared" si="27"/>
        <v>25.005591397849471</v>
      </c>
      <c r="G178">
        <f t="shared" si="28"/>
        <v>-1.0059139784946325</v>
      </c>
      <c r="H178">
        <f t="shared" si="29"/>
        <v>-2.5672580645161354</v>
      </c>
      <c r="I178">
        <f t="shared" si="30"/>
        <v>-0.5224193548387035</v>
      </c>
    </row>
    <row r="179" spans="1:9" x14ac:dyDescent="0.25">
      <c r="A179" s="1">
        <v>23.49</v>
      </c>
      <c r="B179">
        <v>6</v>
      </c>
      <c r="C179">
        <v>23</v>
      </c>
      <c r="D179">
        <f t="shared" si="25"/>
        <v>23.999677419354839</v>
      </c>
      <c r="E179">
        <f t="shared" si="26"/>
        <v>23.573333333333334</v>
      </c>
      <c r="F179">
        <f t="shared" si="27"/>
        <v>25.005591397849471</v>
      </c>
      <c r="G179">
        <f t="shared" si="28"/>
        <v>-1.0059139784946325</v>
      </c>
      <c r="H179">
        <f t="shared" si="29"/>
        <v>-1.4322580645161374</v>
      </c>
      <c r="I179">
        <f t="shared" si="30"/>
        <v>0.92258064516129679</v>
      </c>
    </row>
    <row r="180" spans="1:9" x14ac:dyDescent="0.25">
      <c r="A180" s="1">
        <v>24.86</v>
      </c>
      <c r="B180">
        <v>6</v>
      </c>
      <c r="C180">
        <v>24</v>
      </c>
      <c r="D180">
        <f t="shared" si="25"/>
        <v>23.999677419354839</v>
      </c>
      <c r="E180">
        <f t="shared" si="26"/>
        <v>25.086666666666662</v>
      </c>
      <c r="F180">
        <f t="shared" si="27"/>
        <v>25.005591397849471</v>
      </c>
      <c r="G180">
        <f t="shared" si="28"/>
        <v>-1.0059139784946325</v>
      </c>
      <c r="H180">
        <f t="shared" si="29"/>
        <v>8.107526881719096E-2</v>
      </c>
      <c r="I180">
        <f t="shared" si="30"/>
        <v>0.77924731182796947</v>
      </c>
    </row>
    <row r="181" spans="1:9" x14ac:dyDescent="0.25">
      <c r="A181" s="1">
        <v>16.28</v>
      </c>
      <c r="B181">
        <v>6</v>
      </c>
      <c r="C181">
        <v>25</v>
      </c>
      <c r="D181">
        <f t="shared" si="25"/>
        <v>23.999677419354839</v>
      </c>
      <c r="E181">
        <f t="shared" si="26"/>
        <v>19.041666666666668</v>
      </c>
      <c r="F181">
        <f t="shared" si="27"/>
        <v>25.005591397849471</v>
      </c>
      <c r="G181">
        <f t="shared" si="28"/>
        <v>-1.0059139784946325</v>
      </c>
      <c r="H181">
        <f t="shared" si="29"/>
        <v>-5.9639247311828036</v>
      </c>
      <c r="I181">
        <f t="shared" si="30"/>
        <v>-1.7557526881720342</v>
      </c>
    </row>
    <row r="182" spans="1:9" x14ac:dyDescent="0.25">
      <c r="A182" s="1">
        <v>21.52</v>
      </c>
      <c r="B182">
        <v>6</v>
      </c>
      <c r="C182">
        <v>26</v>
      </c>
      <c r="D182">
        <f t="shared" si="25"/>
        <v>23.999677419354839</v>
      </c>
      <c r="E182">
        <f t="shared" si="26"/>
        <v>23.326666666666668</v>
      </c>
      <c r="F182">
        <f t="shared" si="27"/>
        <v>25.005591397849471</v>
      </c>
      <c r="G182">
        <f t="shared" si="28"/>
        <v>-1.0059139784946325</v>
      </c>
      <c r="H182">
        <f t="shared" si="29"/>
        <v>-1.6789247311828035</v>
      </c>
      <c r="I182">
        <f t="shared" si="30"/>
        <v>-0.80075268817203593</v>
      </c>
    </row>
    <row r="183" spans="1:9" x14ac:dyDescent="0.25">
      <c r="A183" s="1">
        <v>27.22</v>
      </c>
      <c r="B183">
        <v>6</v>
      </c>
      <c r="C183">
        <v>27</v>
      </c>
      <c r="D183">
        <f t="shared" si="25"/>
        <v>23.999677419354839</v>
      </c>
      <c r="E183">
        <f t="shared" si="26"/>
        <v>27.276666666666667</v>
      </c>
      <c r="F183">
        <f t="shared" si="27"/>
        <v>25.005591397849471</v>
      </c>
      <c r="G183">
        <f t="shared" si="28"/>
        <v>-1.0059139784946325</v>
      </c>
      <c r="H183">
        <f t="shared" si="29"/>
        <v>2.2710752688171958</v>
      </c>
      <c r="I183">
        <f t="shared" si="30"/>
        <v>0.94924731182796407</v>
      </c>
    </row>
    <row r="184" spans="1:9" x14ac:dyDescent="0.25">
      <c r="A184" s="1">
        <v>17.41</v>
      </c>
      <c r="B184">
        <v>6</v>
      </c>
      <c r="C184">
        <v>28</v>
      </c>
      <c r="D184">
        <f t="shared" si="25"/>
        <v>23.999677419354839</v>
      </c>
      <c r="E184">
        <f t="shared" si="26"/>
        <v>19.834999999999997</v>
      </c>
      <c r="F184">
        <f t="shared" si="27"/>
        <v>25.005591397849471</v>
      </c>
      <c r="G184">
        <f t="shared" si="28"/>
        <v>-1.0059139784946325</v>
      </c>
      <c r="H184">
        <f t="shared" si="29"/>
        <v>-5.1705913978494742</v>
      </c>
      <c r="I184">
        <f t="shared" si="30"/>
        <v>-1.4190860215053647</v>
      </c>
    </row>
    <row r="185" spans="1:9" x14ac:dyDescent="0.25">
      <c r="A185" s="1">
        <v>16.420000000000002</v>
      </c>
      <c r="B185">
        <v>6</v>
      </c>
      <c r="C185">
        <v>29</v>
      </c>
      <c r="D185">
        <f t="shared" si="25"/>
        <v>23.999677419354839</v>
      </c>
      <c r="E185">
        <f t="shared" si="26"/>
        <v>17.471666666666668</v>
      </c>
      <c r="F185">
        <f t="shared" si="27"/>
        <v>25.005591397849471</v>
      </c>
      <c r="G185">
        <f t="shared" si="28"/>
        <v>-1.0059139784946325</v>
      </c>
      <c r="H185">
        <f t="shared" si="29"/>
        <v>-7.5339247311828039</v>
      </c>
      <c r="I185">
        <f t="shared" si="30"/>
        <v>-4.5752688172033373E-2</v>
      </c>
    </row>
    <row r="186" spans="1:9" x14ac:dyDescent="0.25">
      <c r="A186" s="1">
        <v>28.22</v>
      </c>
      <c r="B186">
        <v>6</v>
      </c>
      <c r="C186">
        <v>30</v>
      </c>
      <c r="D186">
        <f t="shared" si="25"/>
        <v>23.999677419354839</v>
      </c>
      <c r="E186">
        <f t="shared" si="26"/>
        <v>30.12</v>
      </c>
      <c r="F186">
        <f t="shared" si="27"/>
        <v>25.005591397849471</v>
      </c>
      <c r="G186">
        <f t="shared" si="28"/>
        <v>-1.0059139784946325</v>
      </c>
      <c r="H186">
        <f t="shared" si="29"/>
        <v>5.1144086021505295</v>
      </c>
      <c r="I186">
        <f t="shared" si="30"/>
        <v>-0.89408602150536964</v>
      </c>
    </row>
    <row r="187" spans="1:9" x14ac:dyDescent="0.25">
      <c r="A187" s="1">
        <v>27.52</v>
      </c>
      <c r="B187">
        <v>6</v>
      </c>
      <c r="C187">
        <v>31</v>
      </c>
      <c r="D187">
        <f t="shared" si="25"/>
        <v>23.999677419354839</v>
      </c>
      <c r="E187">
        <f t="shared" si="26"/>
        <v>27.228333333333335</v>
      </c>
      <c r="F187">
        <f t="shared" si="27"/>
        <v>25.005591397849471</v>
      </c>
      <c r="G187">
        <f t="shared" si="28"/>
        <v>-1.0059139784946325</v>
      </c>
      <c r="H187">
        <f t="shared" si="29"/>
        <v>2.2227419354838638</v>
      </c>
      <c r="I187">
        <f t="shared" si="30"/>
        <v>1.2975806451612968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UF College of Liberal Arts &amp;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Winner,Lawrence Herman</dc:creator>
  <cp:lastModifiedBy>Winner,Lawrence Herman</cp:lastModifiedBy>
  <dcterms:created xsi:type="dcterms:W3CDTF">2014-02-24T17:25:16Z</dcterms:created>
  <dcterms:modified xsi:type="dcterms:W3CDTF">2014-02-26T14:51:58Z</dcterms:modified>
</cp:coreProperties>
</file>